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P:\174-WT-Excel\05-Lieferung an Kunden\2017-08-08_HExTemp_light_Release_2-0-1\"/>
    </mc:Choice>
  </mc:AlternateContent>
  <workbookProtection workbookAlgorithmName="SHA-512" workbookHashValue="vAxK7gccy5ZOtpRUZnxrO0S1nezd5yl9GAPOt527J1mb5JdinwEcdOz9ehswMEowvZ/fmnlhdEMBBFD2bkaUyA==" workbookSaltValue="GsrkHOe0jflRDc/ssdKFlw==" workbookSpinCount="100000" lockStructure="1"/>
  <bookViews>
    <workbookView xWindow="240" yWindow="45" windowWidth="18960" windowHeight="7710"/>
  </bookViews>
  <sheets>
    <sheet name="Interface" sheetId="1" r:id="rId1"/>
    <sheet name="Anleitung" sheetId="26" r:id="rId2"/>
    <sheet name="Wissen" sheetId="27" r:id="rId3"/>
    <sheet name="Berechnung" sheetId="2" r:id="rId4"/>
    <sheet name="Verwaltung (ausblenden)" sheetId="22" state="hidden" r:id="rId5"/>
    <sheet name="Impressum" sheetId="29" r:id="rId6"/>
  </sheets>
  <definedNames>
    <definedName name="_xlnm.Print_Area" localSheetId="1">Anleitung!$B$2:$H$24</definedName>
    <definedName name="_xlnm.Print_Area" localSheetId="3">Berechnung!$B$2:$G$51</definedName>
    <definedName name="_xlnm.Print_Area" localSheetId="5">Impressum!$B$2:$B$44</definedName>
    <definedName name="_xlnm.Print_Area" localSheetId="0">Interface!$B$2:$L$28</definedName>
    <definedName name="_xlnm.Print_Area" localSheetId="4">'Verwaltung (ausblenden)'!$B$2:$F$26</definedName>
    <definedName name="_xlnm.Print_Area" localSheetId="2">Wissen!$B$2:$H$81</definedName>
  </definedNames>
  <calcPr calcId="152511"/>
</workbook>
</file>

<file path=xl/calcChain.xml><?xml version="1.0" encoding="utf-8"?>
<calcChain xmlns="http://schemas.openxmlformats.org/spreadsheetml/2006/main">
  <c r="D11" i="22" l="1"/>
  <c r="E12" i="2" s="1"/>
  <c r="D10" i="22"/>
  <c r="E15" i="2" l="1"/>
  <c r="D21" i="22" l="1"/>
  <c r="B24" i="1" s="1"/>
  <c r="E11" i="2" l="1"/>
  <c r="E14" i="2" l="1"/>
  <c r="E18" i="2"/>
  <c r="E17" i="2"/>
  <c r="E49" i="2" l="1"/>
  <c r="E25" i="2"/>
  <c r="E26" i="2"/>
  <c r="E50" i="2"/>
  <c r="C17" i="22"/>
  <c r="G26" i="2" l="1"/>
  <c r="G29" i="2" s="1"/>
  <c r="K26" i="2"/>
  <c r="K29" i="2" s="1"/>
  <c r="O26" i="2"/>
  <c r="O29" i="2" s="1"/>
  <c r="S26" i="2"/>
  <c r="S29" i="2" s="1"/>
  <c r="W26" i="2"/>
  <c r="W29" i="2" s="1"/>
  <c r="AA26" i="2"/>
  <c r="AA29" i="2" s="1"/>
  <c r="CM26" i="2"/>
  <c r="CM29" i="2" s="1"/>
  <c r="F26" i="2"/>
  <c r="F29" i="2" s="1"/>
  <c r="H26" i="2"/>
  <c r="H29" i="2" s="1"/>
  <c r="J26" i="2"/>
  <c r="J29" i="2" s="1"/>
  <c r="L26" i="2"/>
  <c r="L29" i="2" s="1"/>
  <c r="N26" i="2"/>
  <c r="N29" i="2" s="1"/>
  <c r="P26" i="2"/>
  <c r="P29" i="2" s="1"/>
  <c r="R26" i="2"/>
  <c r="R29" i="2" s="1"/>
  <c r="T26" i="2"/>
  <c r="T29" i="2" s="1"/>
  <c r="V26" i="2"/>
  <c r="V29" i="2" s="1"/>
  <c r="X26" i="2"/>
  <c r="X29" i="2" s="1"/>
  <c r="Z26" i="2"/>
  <c r="Z29" i="2" s="1"/>
  <c r="AB26" i="2"/>
  <c r="AB29" i="2" s="1"/>
  <c r="AD26" i="2"/>
  <c r="AD29" i="2" s="1"/>
  <c r="AF26" i="2"/>
  <c r="AF29" i="2" s="1"/>
  <c r="AH26" i="2"/>
  <c r="AH29" i="2" s="1"/>
  <c r="AJ26" i="2"/>
  <c r="AJ29" i="2" s="1"/>
  <c r="AL26" i="2"/>
  <c r="AL29" i="2" s="1"/>
  <c r="AN26" i="2"/>
  <c r="AN29" i="2" s="1"/>
  <c r="AP26" i="2"/>
  <c r="AP29" i="2" s="1"/>
  <c r="AR26" i="2"/>
  <c r="AR29" i="2" s="1"/>
  <c r="AT26" i="2"/>
  <c r="AT29" i="2" s="1"/>
  <c r="AV26" i="2"/>
  <c r="AV29" i="2" s="1"/>
  <c r="AX26" i="2"/>
  <c r="AX29" i="2" s="1"/>
  <c r="AZ26" i="2"/>
  <c r="AZ29" i="2" s="1"/>
  <c r="BB26" i="2"/>
  <c r="BB29" i="2" s="1"/>
  <c r="BD26" i="2"/>
  <c r="BD29" i="2" s="1"/>
  <c r="BF26" i="2"/>
  <c r="BF29" i="2" s="1"/>
  <c r="BH26" i="2"/>
  <c r="BH29" i="2" s="1"/>
  <c r="BJ26" i="2"/>
  <c r="BJ29" i="2" s="1"/>
  <c r="BL26" i="2"/>
  <c r="BL29" i="2" s="1"/>
  <c r="BN26" i="2"/>
  <c r="BN29" i="2" s="1"/>
  <c r="BP26" i="2"/>
  <c r="BP29" i="2" s="1"/>
  <c r="BR26" i="2"/>
  <c r="BR29" i="2" s="1"/>
  <c r="BT26" i="2"/>
  <c r="BT29" i="2" s="1"/>
  <c r="BV26" i="2"/>
  <c r="BV29" i="2" s="1"/>
  <c r="BX26" i="2"/>
  <c r="BX29" i="2" s="1"/>
  <c r="BZ26" i="2"/>
  <c r="BZ29" i="2" s="1"/>
  <c r="CB26" i="2"/>
  <c r="CB29" i="2" s="1"/>
  <c r="CD26" i="2"/>
  <c r="CD29" i="2" s="1"/>
  <c r="CF26" i="2"/>
  <c r="CF29" i="2" s="1"/>
  <c r="CH26" i="2"/>
  <c r="CH29" i="2" s="1"/>
  <c r="CJ26" i="2"/>
  <c r="CJ29" i="2" s="1"/>
  <c r="CL26" i="2"/>
  <c r="CL29" i="2" s="1"/>
  <c r="CN26" i="2"/>
  <c r="CN29" i="2" s="1"/>
  <c r="CP26" i="2"/>
  <c r="CP29" i="2" s="1"/>
  <c r="CR26" i="2"/>
  <c r="CR29" i="2" s="1"/>
  <c r="CT26" i="2"/>
  <c r="CT29" i="2" s="1"/>
  <c r="CV26" i="2"/>
  <c r="CV29" i="2" s="1"/>
  <c r="CX26" i="2"/>
  <c r="CX29" i="2" s="1"/>
  <c r="CZ26" i="2"/>
  <c r="CZ29" i="2" s="1"/>
  <c r="E29" i="2"/>
  <c r="I26" i="2"/>
  <c r="I29" i="2" s="1"/>
  <c r="M26" i="2"/>
  <c r="M29" i="2" s="1"/>
  <c r="Q26" i="2"/>
  <c r="Q29" i="2" s="1"/>
  <c r="U26" i="2"/>
  <c r="U29" i="2" s="1"/>
  <c r="Y26" i="2"/>
  <c r="Y29" i="2" s="1"/>
  <c r="AC26" i="2"/>
  <c r="AC29" i="2" s="1"/>
  <c r="AE26" i="2"/>
  <c r="AE29" i="2" s="1"/>
  <c r="AG26" i="2"/>
  <c r="AG29" i="2" s="1"/>
  <c r="AI26" i="2"/>
  <c r="AI29" i="2" s="1"/>
  <c r="AK26" i="2"/>
  <c r="AK29" i="2" s="1"/>
  <c r="AM26" i="2"/>
  <c r="AM29" i="2" s="1"/>
  <c r="AO26" i="2"/>
  <c r="AO29" i="2" s="1"/>
  <c r="AQ26" i="2"/>
  <c r="AQ29" i="2" s="1"/>
  <c r="AS26" i="2"/>
  <c r="AS29" i="2" s="1"/>
  <c r="AU26" i="2"/>
  <c r="AU29" i="2" s="1"/>
  <c r="AW26" i="2"/>
  <c r="AW29" i="2" s="1"/>
  <c r="AY26" i="2"/>
  <c r="AY29" i="2" s="1"/>
  <c r="BA26" i="2"/>
  <c r="BA29" i="2" s="1"/>
  <c r="BC26" i="2"/>
  <c r="BC29" i="2" s="1"/>
  <c r="BE26" i="2"/>
  <c r="BE29" i="2" s="1"/>
  <c r="BG26" i="2"/>
  <c r="BG29" i="2" s="1"/>
  <c r="BI26" i="2"/>
  <c r="BI29" i="2" s="1"/>
  <c r="BK26" i="2"/>
  <c r="BK29" i="2" s="1"/>
  <c r="BM26" i="2"/>
  <c r="BM29" i="2" s="1"/>
  <c r="BO26" i="2"/>
  <c r="BO29" i="2" s="1"/>
  <c r="BQ26" i="2"/>
  <c r="BQ29" i="2" s="1"/>
  <c r="BS26" i="2"/>
  <c r="BS29" i="2" s="1"/>
  <c r="BU26" i="2"/>
  <c r="BU29" i="2" s="1"/>
  <c r="BW26" i="2"/>
  <c r="BW29" i="2" s="1"/>
  <c r="BY26" i="2"/>
  <c r="BY29" i="2" s="1"/>
  <c r="CA26" i="2"/>
  <c r="CA29" i="2" s="1"/>
  <c r="CC26" i="2"/>
  <c r="CC29" i="2" s="1"/>
  <c r="CE26" i="2"/>
  <c r="CE29" i="2" s="1"/>
  <c r="CG26" i="2"/>
  <c r="CG29" i="2" s="1"/>
  <c r="CI26" i="2"/>
  <c r="CI29" i="2" s="1"/>
  <c r="CK26" i="2"/>
  <c r="CK29" i="2" s="1"/>
  <c r="CO26" i="2"/>
  <c r="CO29" i="2" s="1"/>
  <c r="CQ26" i="2"/>
  <c r="CQ29" i="2" s="1"/>
  <c r="CS26" i="2"/>
  <c r="CS29" i="2" s="1"/>
  <c r="CU26" i="2"/>
  <c r="CU29" i="2" s="1"/>
  <c r="CW26" i="2"/>
  <c r="CW29" i="2" s="1"/>
  <c r="CY26" i="2"/>
  <c r="CY29" i="2" s="1"/>
  <c r="DA26" i="2"/>
  <c r="DA29" i="2" s="1"/>
  <c r="F25" i="2"/>
  <c r="F28" i="2" s="1"/>
  <c r="H25" i="2"/>
  <c r="J25" i="2"/>
  <c r="L25" i="2"/>
  <c r="N25" i="2"/>
  <c r="P25" i="2"/>
  <c r="P28" i="2" s="1"/>
  <c r="R25" i="2"/>
  <c r="R28" i="2" s="1"/>
  <c r="T25" i="2"/>
  <c r="T28" i="2" s="1"/>
  <c r="V25" i="2"/>
  <c r="V28" i="2" s="1"/>
  <c r="X25" i="2"/>
  <c r="X28" i="2" s="1"/>
  <c r="Z25" i="2"/>
  <c r="Z28" i="2" s="1"/>
  <c r="AB25" i="2"/>
  <c r="AB28" i="2" s="1"/>
  <c r="AD25" i="2"/>
  <c r="AD28" i="2" s="1"/>
  <c r="AF25" i="2"/>
  <c r="AF28" i="2" s="1"/>
  <c r="AH25" i="2"/>
  <c r="AH28" i="2" s="1"/>
  <c r="AJ25" i="2"/>
  <c r="AJ28" i="2" s="1"/>
  <c r="AL25" i="2"/>
  <c r="AL28" i="2" s="1"/>
  <c r="AN25" i="2"/>
  <c r="AN28" i="2" s="1"/>
  <c r="AP25" i="2"/>
  <c r="AP28" i="2" s="1"/>
  <c r="AR25" i="2"/>
  <c r="AR28" i="2" s="1"/>
  <c r="AT25" i="2"/>
  <c r="AT28" i="2" s="1"/>
  <c r="AV25" i="2"/>
  <c r="AV28" i="2" s="1"/>
  <c r="AX25" i="2"/>
  <c r="AX28" i="2" s="1"/>
  <c r="AZ25" i="2"/>
  <c r="AZ28" i="2" s="1"/>
  <c r="BB25" i="2"/>
  <c r="BB28" i="2" s="1"/>
  <c r="BD25" i="2"/>
  <c r="BD28" i="2" s="1"/>
  <c r="BF25" i="2"/>
  <c r="BF28" i="2" s="1"/>
  <c r="BH25" i="2"/>
  <c r="BH28" i="2" s="1"/>
  <c r="BJ25" i="2"/>
  <c r="BJ28" i="2" s="1"/>
  <c r="BL25" i="2"/>
  <c r="BL28" i="2" s="1"/>
  <c r="BN25" i="2"/>
  <c r="BN28" i="2" s="1"/>
  <c r="BP25" i="2"/>
  <c r="BP28" i="2" s="1"/>
  <c r="BR25" i="2"/>
  <c r="BR28" i="2" s="1"/>
  <c r="BT25" i="2"/>
  <c r="BT28" i="2" s="1"/>
  <c r="BV25" i="2"/>
  <c r="BV28" i="2" s="1"/>
  <c r="BX25" i="2"/>
  <c r="BX28" i="2" s="1"/>
  <c r="BZ25" i="2"/>
  <c r="BZ28" i="2" s="1"/>
  <c r="CB25" i="2"/>
  <c r="CB28" i="2" s="1"/>
  <c r="CD25" i="2"/>
  <c r="CD28" i="2" s="1"/>
  <c r="CF25" i="2"/>
  <c r="CF28" i="2" s="1"/>
  <c r="CH25" i="2"/>
  <c r="CH28" i="2" s="1"/>
  <c r="CJ25" i="2"/>
  <c r="CJ28" i="2" s="1"/>
  <c r="CL25" i="2"/>
  <c r="CL28" i="2" s="1"/>
  <c r="CN25" i="2"/>
  <c r="CN28" i="2" s="1"/>
  <c r="CP25" i="2"/>
  <c r="CP28" i="2" s="1"/>
  <c r="CR25" i="2"/>
  <c r="CR28" i="2" s="1"/>
  <c r="CT25" i="2"/>
  <c r="CT28" i="2" s="1"/>
  <c r="CV25" i="2"/>
  <c r="CV28" i="2" s="1"/>
  <c r="CX25" i="2"/>
  <c r="CX28" i="2" s="1"/>
  <c r="CZ25" i="2"/>
  <c r="CZ28" i="2" s="1"/>
  <c r="BO25" i="2"/>
  <c r="BO28" i="2" s="1"/>
  <c r="CA25" i="2"/>
  <c r="CA28" i="2" s="1"/>
  <c r="CG25" i="2"/>
  <c r="CG28" i="2" s="1"/>
  <c r="CK25" i="2"/>
  <c r="CK28" i="2" s="1"/>
  <c r="CQ25" i="2"/>
  <c r="CQ28" i="2" s="1"/>
  <c r="CU25" i="2"/>
  <c r="CU28" i="2" s="1"/>
  <c r="CY25" i="2"/>
  <c r="CY28" i="2" s="1"/>
  <c r="G25" i="2"/>
  <c r="I25" i="2"/>
  <c r="K25" i="2"/>
  <c r="M25" i="2"/>
  <c r="O25" i="2"/>
  <c r="Q25" i="2"/>
  <c r="Q28" i="2" s="1"/>
  <c r="S25" i="2"/>
  <c r="S28" i="2" s="1"/>
  <c r="U25" i="2"/>
  <c r="U28" i="2" s="1"/>
  <c r="W25" i="2"/>
  <c r="W28" i="2" s="1"/>
  <c r="Y25" i="2"/>
  <c r="Y28" i="2" s="1"/>
  <c r="AA25" i="2"/>
  <c r="AA28" i="2" s="1"/>
  <c r="AC25" i="2"/>
  <c r="AC28" i="2" s="1"/>
  <c r="AE25" i="2"/>
  <c r="AE28" i="2" s="1"/>
  <c r="AG25" i="2"/>
  <c r="AG28" i="2" s="1"/>
  <c r="AI25" i="2"/>
  <c r="AI28" i="2" s="1"/>
  <c r="AK25" i="2"/>
  <c r="AK28" i="2" s="1"/>
  <c r="AM25" i="2"/>
  <c r="AM28" i="2" s="1"/>
  <c r="AO25" i="2"/>
  <c r="AO28" i="2" s="1"/>
  <c r="AQ25" i="2"/>
  <c r="AQ28" i="2" s="1"/>
  <c r="AS25" i="2"/>
  <c r="AS28" i="2" s="1"/>
  <c r="AU25" i="2"/>
  <c r="AU28" i="2" s="1"/>
  <c r="AW25" i="2"/>
  <c r="AW28" i="2" s="1"/>
  <c r="AY25" i="2"/>
  <c r="AY28" i="2" s="1"/>
  <c r="BA25" i="2"/>
  <c r="BA28" i="2" s="1"/>
  <c r="BC25" i="2"/>
  <c r="BC28" i="2" s="1"/>
  <c r="BE25" i="2"/>
  <c r="BE28" i="2" s="1"/>
  <c r="BG25" i="2"/>
  <c r="BG28" i="2" s="1"/>
  <c r="BI25" i="2"/>
  <c r="BI28" i="2" s="1"/>
  <c r="BK25" i="2"/>
  <c r="BK28" i="2" s="1"/>
  <c r="BM25" i="2"/>
  <c r="BM28" i="2" s="1"/>
  <c r="BQ25" i="2"/>
  <c r="BQ28" i="2" s="1"/>
  <c r="BS25" i="2"/>
  <c r="BS28" i="2" s="1"/>
  <c r="BU25" i="2"/>
  <c r="BU28" i="2" s="1"/>
  <c r="BW25" i="2"/>
  <c r="BW28" i="2" s="1"/>
  <c r="BY25" i="2"/>
  <c r="BY28" i="2" s="1"/>
  <c r="CC25" i="2"/>
  <c r="CC28" i="2" s="1"/>
  <c r="CE25" i="2"/>
  <c r="CE28" i="2" s="1"/>
  <c r="CI25" i="2"/>
  <c r="CI28" i="2" s="1"/>
  <c r="CM25" i="2"/>
  <c r="CM28" i="2" s="1"/>
  <c r="CO25" i="2"/>
  <c r="CO28" i="2" s="1"/>
  <c r="CS25" i="2"/>
  <c r="CS28" i="2" s="1"/>
  <c r="CW25" i="2"/>
  <c r="CW28" i="2" s="1"/>
  <c r="DA25" i="2"/>
  <c r="DA28" i="2" s="1"/>
  <c r="E28" i="2" l="1"/>
  <c r="O28" i="2"/>
  <c r="G28" i="2"/>
  <c r="H28" i="2"/>
  <c r="E35" i="2"/>
  <c r="J8" i="1" s="1"/>
  <c r="K28" i="2"/>
  <c r="L28" i="2"/>
  <c r="M28" i="2"/>
  <c r="N28" i="2"/>
  <c r="I28" i="2"/>
  <c r="J28" i="2"/>
  <c r="E44" i="2" l="1"/>
  <c r="E34" i="2"/>
  <c r="J7" i="1" s="1"/>
  <c r="E45" i="2" s="1"/>
  <c r="E47" i="2" l="1"/>
  <c r="E37" i="2"/>
  <c r="J10" i="1" s="1"/>
  <c r="E38" i="2" l="1"/>
  <c r="E39" i="2"/>
</calcChain>
</file>

<file path=xl/sharedStrings.xml><?xml version="1.0" encoding="utf-8"?>
<sst xmlns="http://schemas.openxmlformats.org/spreadsheetml/2006/main" count="191" uniqueCount="162">
  <si>
    <t>Eingabe</t>
  </si>
  <si>
    <t>Ausgabe</t>
  </si>
  <si>
    <t>Übertragene Wärmeleistung</t>
  </si>
  <si>
    <t>[kg/s]</t>
  </si>
  <si>
    <t>[°C]</t>
  </si>
  <si>
    <t>[m²]</t>
  </si>
  <si>
    <t>Gleichstrom</t>
  </si>
  <si>
    <t>Gegenstrom</t>
  </si>
  <si>
    <t>[kW]</t>
  </si>
  <si>
    <t>Ergebnisse für Ausgabe</t>
  </si>
  <si>
    <t>Strömungsrichtung</t>
  </si>
  <si>
    <t>Austrittstemperatur warm in °C</t>
  </si>
  <si>
    <t>Austrittstemperatur kalt in °C</t>
  </si>
  <si>
    <t>Impressum</t>
  </si>
  <si>
    <t>Kontakt</t>
  </si>
  <si>
    <t>Wenger Engineering GmbH</t>
  </si>
  <si>
    <t>Einsteinstraße 55</t>
  </si>
  <si>
    <t>D-89077 Ulm</t>
  </si>
  <si>
    <t>Tel. +49 731 / 159 37 -500</t>
  </si>
  <si>
    <t>mail@wenger-engineering.de</t>
  </si>
  <si>
    <t>www.wenger-engineering.de</t>
  </si>
  <si>
    <t>Meldung</t>
  </si>
  <si>
    <t>Trigger</t>
  </si>
  <si>
    <t>Bitte wählen Sie Eingangstemperatur 1 größer als Eingangstemperatur 2!</t>
  </si>
  <si>
    <t>Urheberrecht</t>
  </si>
  <si>
    <t>Keine Gewährleistung</t>
  </si>
  <si>
    <t>Wärmedurchgangskoeffizient k</t>
  </si>
  <si>
    <t>[J/(K s)]</t>
  </si>
  <si>
    <t>[W/(m² K)]</t>
  </si>
  <si>
    <r>
      <t xml:space="preserve">Massenstrom </t>
    </r>
    <r>
      <rPr>
        <b/>
        <sz val="11"/>
        <color theme="1"/>
        <rFont val="Calibri"/>
        <family val="2"/>
      </rPr>
      <t>ṁ</t>
    </r>
    <r>
      <rPr>
        <b/>
        <vertAlign val="subscript"/>
        <sz val="11"/>
        <color theme="1"/>
        <rFont val="Calibri"/>
        <family val="2"/>
        <scheme val="minor"/>
      </rPr>
      <t>1</t>
    </r>
  </si>
  <si>
    <r>
      <t xml:space="preserve">Massenstrom </t>
    </r>
    <r>
      <rPr>
        <b/>
        <sz val="11"/>
        <color theme="1"/>
        <rFont val="Calibri"/>
        <family val="2"/>
      </rPr>
      <t>ṁ</t>
    </r>
    <r>
      <rPr>
        <b/>
        <vertAlign val="subscript"/>
        <sz val="11"/>
        <color theme="1"/>
        <rFont val="Calibri"/>
        <family val="2"/>
        <scheme val="minor"/>
      </rPr>
      <t>2</t>
    </r>
  </si>
  <si>
    <r>
      <t>Wärmekapazität c</t>
    </r>
    <r>
      <rPr>
        <b/>
        <vertAlign val="subscript"/>
        <sz val="11"/>
        <color theme="1"/>
        <rFont val="Calibri"/>
        <family val="2"/>
        <scheme val="minor"/>
      </rPr>
      <t>p1</t>
    </r>
  </si>
  <si>
    <r>
      <t>Wärmekapazität c</t>
    </r>
    <r>
      <rPr>
        <b/>
        <vertAlign val="subscript"/>
        <sz val="11"/>
        <color theme="1"/>
        <rFont val="Calibri"/>
        <family val="2"/>
        <scheme val="minor"/>
      </rPr>
      <t>p2</t>
    </r>
  </si>
  <si>
    <t>Wärmeübertragungsfläche A</t>
  </si>
  <si>
    <t>Berechnungen</t>
  </si>
  <si>
    <t>[-]</t>
  </si>
  <si>
    <t>[%]</t>
  </si>
  <si>
    <t>[W]</t>
  </si>
  <si>
    <r>
      <t xml:space="preserve">Austrittstemperatur </t>
    </r>
    <r>
      <rPr>
        <b/>
        <sz val="11"/>
        <color theme="1"/>
        <rFont val="Calibri"/>
        <family val="2"/>
      </rPr>
      <t>ϑ</t>
    </r>
    <r>
      <rPr>
        <b/>
        <vertAlign val="subscript"/>
        <sz val="11"/>
        <color theme="1"/>
        <rFont val="Calibri"/>
        <family val="2"/>
        <scheme val="minor"/>
      </rPr>
      <t>1,aus</t>
    </r>
  </si>
  <si>
    <r>
      <t xml:space="preserve">Austrittstemperatur </t>
    </r>
    <r>
      <rPr>
        <b/>
        <sz val="11"/>
        <color theme="1"/>
        <rFont val="Calibri"/>
        <family val="2"/>
      </rPr>
      <t>ϑ</t>
    </r>
    <r>
      <rPr>
        <b/>
        <vertAlign val="subscript"/>
        <sz val="11"/>
        <color theme="1"/>
        <rFont val="Calibri"/>
        <family val="2"/>
        <scheme val="minor"/>
      </rPr>
      <t>2,aus</t>
    </r>
  </si>
  <si>
    <r>
      <t xml:space="preserve">Eintrittstemperatur </t>
    </r>
    <r>
      <rPr>
        <b/>
        <sz val="11"/>
        <color theme="1"/>
        <rFont val="Calibri"/>
        <family val="2"/>
      </rPr>
      <t>ϑ</t>
    </r>
    <r>
      <rPr>
        <b/>
        <vertAlign val="subscript"/>
        <sz val="11"/>
        <color theme="1"/>
        <rFont val="Calibri"/>
        <family val="2"/>
        <scheme val="minor"/>
      </rPr>
      <t>1,ein</t>
    </r>
  </si>
  <si>
    <r>
      <t xml:space="preserve">Eintrittstemperatur </t>
    </r>
    <r>
      <rPr>
        <b/>
        <sz val="11"/>
        <color theme="1"/>
        <rFont val="Calibri"/>
        <family val="2"/>
      </rPr>
      <t>ϑ</t>
    </r>
    <r>
      <rPr>
        <b/>
        <vertAlign val="subscript"/>
        <sz val="11"/>
        <color theme="1"/>
        <rFont val="Calibri"/>
        <family val="2"/>
        <scheme val="minor"/>
      </rPr>
      <t>2,ein</t>
    </r>
  </si>
  <si>
    <t>Anleitung</t>
  </si>
  <si>
    <t>Wissen</t>
  </si>
  <si>
    <t>Formelsammlung</t>
  </si>
  <si>
    <t xml:space="preserve">mit: </t>
  </si>
  <si>
    <r>
      <t>A: Oberfläche [m</t>
    </r>
    <r>
      <rPr>
        <vertAlign val="superscript"/>
        <sz val="11"/>
        <color theme="1"/>
        <rFont val="Calibri"/>
        <family val="2"/>
        <scheme val="minor"/>
      </rPr>
      <t>2</t>
    </r>
    <r>
      <rPr>
        <sz val="11"/>
        <color theme="1"/>
        <rFont val="Calibri"/>
        <family val="2"/>
        <scheme val="minor"/>
      </rPr>
      <t>]</t>
    </r>
  </si>
  <si>
    <r>
      <rPr>
        <sz val="11"/>
        <color theme="1"/>
        <rFont val="Calibri"/>
        <family val="2"/>
      </rPr>
      <t>ϑ</t>
    </r>
    <r>
      <rPr>
        <sz val="11"/>
        <color theme="1"/>
        <rFont val="Calibri"/>
        <family val="2"/>
        <scheme val="minor"/>
      </rPr>
      <t>: Temperatur [°C]</t>
    </r>
  </si>
  <si>
    <t>Drop-Down-Menü</t>
  </si>
  <si>
    <t>Position x im Wärmeübertrager</t>
  </si>
  <si>
    <t>[J/(kg K)]</t>
  </si>
  <si>
    <t>berechnet den Temperaturverlauf und die übertragene Wärmeleistung in Wärmeübertragern</t>
  </si>
  <si>
    <t>Fehlermanagement</t>
  </si>
  <si>
    <t>Nr.</t>
  </si>
  <si>
    <r>
      <t>c</t>
    </r>
    <r>
      <rPr>
        <vertAlign val="subscript"/>
        <sz val="11"/>
        <color theme="1"/>
        <rFont val="Calibri"/>
        <family val="2"/>
        <scheme val="minor"/>
      </rPr>
      <t>p</t>
    </r>
    <r>
      <rPr>
        <sz val="11"/>
        <color theme="1"/>
        <rFont val="Calibri"/>
        <family val="2"/>
        <scheme val="minor"/>
      </rPr>
      <t>: Wärmekapazität [J/(kg K)]</t>
    </r>
  </si>
  <si>
    <t>k: Wärmedurchgangskoeffizient [W/(m² K)]</t>
  </si>
  <si>
    <t>x: Position im Wärmeübertrager (prozentual) [%]</t>
  </si>
  <si>
    <t>NTU: Number of Transfer Units [-]</t>
  </si>
  <si>
    <t>Wenger Engineering GmbH  -  Einsteinstraße 55  -  D-89077 Ulm  -  Tel. +49 731 / 159 37 -500  -  mail@wenger-engineering.de</t>
  </si>
  <si>
    <t>Auswertung und Beschriftung im Eingabebereich</t>
  </si>
  <si>
    <t>Auswahl Gleichstromwärmeübertrager</t>
  </si>
  <si>
    <t>Auswahl Gegenstromwärmeübertrager</t>
  </si>
  <si>
    <t>Nummer des ausgewählten Strömungsverlaufes</t>
  </si>
  <si>
    <r>
      <t>Ẇ</t>
    </r>
    <r>
      <rPr>
        <b/>
        <vertAlign val="subscript"/>
        <sz val="11"/>
        <rFont val="Calibri"/>
        <family val="2"/>
        <scheme val="minor"/>
      </rPr>
      <t>1</t>
    </r>
  </si>
  <si>
    <r>
      <t>Ẇ</t>
    </r>
    <r>
      <rPr>
        <b/>
        <vertAlign val="subscript"/>
        <sz val="11"/>
        <rFont val="Calibri"/>
        <family val="2"/>
        <scheme val="minor"/>
      </rPr>
      <t>2</t>
    </r>
  </si>
  <si>
    <r>
      <t>NTU</t>
    </r>
    <r>
      <rPr>
        <b/>
        <vertAlign val="subscript"/>
        <sz val="11"/>
        <rFont val="Calibri"/>
        <family val="2"/>
        <scheme val="minor"/>
      </rPr>
      <t>1</t>
    </r>
  </si>
  <si>
    <r>
      <t>Ẇ</t>
    </r>
    <r>
      <rPr>
        <b/>
        <vertAlign val="subscript"/>
        <sz val="11"/>
        <rFont val="Calibri"/>
        <family val="2"/>
        <scheme val="minor"/>
      </rPr>
      <t>1</t>
    </r>
    <r>
      <rPr>
        <b/>
        <sz val="11"/>
        <rFont val="Calibri"/>
        <family val="2"/>
        <scheme val="minor"/>
      </rPr>
      <t>/Ẇ</t>
    </r>
    <r>
      <rPr>
        <b/>
        <vertAlign val="subscript"/>
        <sz val="11"/>
        <rFont val="Calibri"/>
        <family val="2"/>
        <scheme val="minor"/>
      </rPr>
      <t>2</t>
    </r>
  </si>
  <si>
    <r>
      <t>Ẇ</t>
    </r>
    <r>
      <rPr>
        <b/>
        <vertAlign val="subscript"/>
        <sz val="11"/>
        <rFont val="Calibri"/>
        <family val="2"/>
        <scheme val="minor"/>
      </rPr>
      <t>2</t>
    </r>
    <r>
      <rPr>
        <b/>
        <sz val="11"/>
        <rFont val="Calibri"/>
        <family val="2"/>
        <scheme val="minor"/>
      </rPr>
      <t>/Ẇ</t>
    </r>
    <r>
      <rPr>
        <b/>
        <vertAlign val="subscript"/>
        <sz val="11"/>
        <rFont val="Calibri"/>
        <family val="2"/>
        <scheme val="minor"/>
      </rPr>
      <t>1</t>
    </r>
  </si>
  <si>
    <t>Verhältnis der Wärmekapazitätsströme</t>
  </si>
  <si>
    <t>x</t>
  </si>
  <si>
    <t>Temperatur kaltes Fluid</t>
  </si>
  <si>
    <t>Temperatur warmes Fluid</t>
  </si>
  <si>
    <r>
      <rPr>
        <b/>
        <sz val="11"/>
        <rFont val="Calibri"/>
        <family val="2"/>
      </rPr>
      <t>ϑ</t>
    </r>
    <r>
      <rPr>
        <b/>
        <vertAlign val="subscript"/>
        <sz val="11"/>
        <rFont val="Calibri"/>
        <family val="2"/>
        <scheme val="minor"/>
      </rPr>
      <t>1,aus</t>
    </r>
  </si>
  <si>
    <r>
      <rPr>
        <b/>
        <sz val="11"/>
        <rFont val="Calibri"/>
        <family val="2"/>
      </rPr>
      <t>ϑ</t>
    </r>
    <r>
      <rPr>
        <b/>
        <vertAlign val="subscript"/>
        <sz val="11"/>
        <rFont val="Calibri"/>
        <family val="2"/>
        <scheme val="minor"/>
      </rPr>
      <t>2,aus</t>
    </r>
  </si>
  <si>
    <r>
      <rPr>
        <b/>
        <sz val="11"/>
        <rFont val="Calibri"/>
        <family val="2"/>
      </rPr>
      <t>ϑ</t>
    </r>
    <r>
      <rPr>
        <b/>
        <vertAlign val="subscript"/>
        <sz val="11"/>
        <rFont val="Calibri"/>
        <family val="2"/>
        <scheme val="minor"/>
      </rPr>
      <t>1</t>
    </r>
    <r>
      <rPr>
        <b/>
        <sz val="11"/>
        <rFont val="Calibri"/>
        <family val="2"/>
        <scheme val="minor"/>
      </rPr>
      <t>(x)</t>
    </r>
  </si>
  <si>
    <r>
      <rPr>
        <b/>
        <sz val="11"/>
        <rFont val="Calibri"/>
        <family val="2"/>
      </rPr>
      <t>ϑ</t>
    </r>
    <r>
      <rPr>
        <b/>
        <vertAlign val="subscript"/>
        <sz val="11"/>
        <rFont val="Calibri"/>
        <family val="2"/>
        <scheme val="minor"/>
      </rPr>
      <t>2</t>
    </r>
    <r>
      <rPr>
        <b/>
        <sz val="11"/>
        <rFont val="Calibri"/>
        <family val="2"/>
        <scheme val="minor"/>
      </rPr>
      <t>(x)</t>
    </r>
  </si>
  <si>
    <t>entspricht im Drop-Down-Menü der Auswahl 2</t>
  </si>
  <si>
    <t>Bei einem Gleichstromwärmeübertrager liegt der Eintrittspunkt des kälteren Fluids bei Position x = 0 % und der Austrittspunkt bei Position x = 100 %.</t>
  </si>
  <si>
    <t>Bei einem Gegenstromwärmeübertrager liegt der Eintrittspunkt des kälteren Fluids bei Position x = 100 % und der Austrittspunkt bei Position x = 0 %.</t>
  </si>
  <si>
    <t>Aktuelle Auswahl</t>
  </si>
  <si>
    <t>Bedingung zur "Ausblendung" der Daten im Plot bei Eingabefehlern</t>
  </si>
  <si>
    <t>0: Eingabefehler 
1: kein Eingabefehler</t>
  </si>
  <si>
    <t>Hilfsgrößen</t>
  </si>
  <si>
    <t>entspricht im Drop-Down-Menü der Auswahl 1</t>
  </si>
  <si>
    <t>Verhältnis der Wärmekapazitätsströme:</t>
  </si>
  <si>
    <t>Wärmekapazitätsstrom:</t>
  </si>
  <si>
    <t>Übertragungseinheiten (Number of Transfer Units):</t>
  </si>
  <si>
    <t>Ortsabhängige Temperatur:</t>
  </si>
  <si>
    <t>Übertragener Wärmestrom:</t>
  </si>
  <si>
    <t>Wärmeübertrager-Wirkungsgrad bei Gleichstrom:</t>
  </si>
  <si>
    <t>Wärmeübertrager-Wirkungsgrad bei Gegenstrom:</t>
  </si>
  <si>
    <r>
      <t>Eingegeben werden müssen der Wärmedurchgangskoeffizient k, die Wärmeübertragungsfläche A, sowie die Wärmekapazitäten c</t>
    </r>
    <r>
      <rPr>
        <vertAlign val="subscript"/>
        <sz val="11"/>
        <color theme="1"/>
        <rFont val="Calibri"/>
        <family val="2"/>
        <scheme val="minor"/>
      </rPr>
      <t>p1</t>
    </r>
    <r>
      <rPr>
        <sz val="11"/>
        <color theme="1"/>
        <rFont val="Calibri"/>
        <family val="2"/>
        <scheme val="minor"/>
      </rPr>
      <t xml:space="preserve"> und c</t>
    </r>
    <r>
      <rPr>
        <vertAlign val="subscript"/>
        <sz val="11"/>
        <color theme="1"/>
        <rFont val="Calibri"/>
        <family val="2"/>
        <scheme val="minor"/>
      </rPr>
      <t>p2</t>
    </r>
    <r>
      <rPr>
        <sz val="11"/>
        <color theme="1"/>
        <rFont val="Calibri"/>
        <family val="2"/>
        <scheme val="minor"/>
      </rPr>
      <t xml:space="preserve">, die Massenströme </t>
    </r>
    <r>
      <rPr>
        <sz val="11"/>
        <color theme="1"/>
        <rFont val="Calibri"/>
        <family val="2"/>
      </rPr>
      <t>ṁ</t>
    </r>
    <r>
      <rPr>
        <vertAlign val="subscript"/>
        <sz val="11"/>
        <color theme="1"/>
        <rFont val="Calibri"/>
        <family val="2"/>
      </rPr>
      <t>1</t>
    </r>
    <r>
      <rPr>
        <sz val="11"/>
        <color theme="1"/>
        <rFont val="Calibri"/>
        <family val="2"/>
      </rPr>
      <t xml:space="preserve"> und ṁ</t>
    </r>
    <r>
      <rPr>
        <vertAlign val="subscript"/>
        <sz val="11"/>
        <color theme="1"/>
        <rFont val="Calibri"/>
        <family val="2"/>
      </rPr>
      <t>2</t>
    </r>
    <r>
      <rPr>
        <sz val="11"/>
        <color theme="1"/>
        <rFont val="Calibri"/>
        <family val="2"/>
        <scheme val="minor"/>
      </rPr>
      <t xml:space="preserve"> und die Eintrittstemperaturen </t>
    </r>
    <r>
      <rPr>
        <sz val="11"/>
        <color theme="1"/>
        <rFont val="Calibri"/>
        <family val="2"/>
      </rPr>
      <t>ϑ</t>
    </r>
    <r>
      <rPr>
        <vertAlign val="subscript"/>
        <sz val="11"/>
        <color theme="1"/>
        <rFont val="Calibri"/>
        <family val="2"/>
      </rPr>
      <t>1,ein</t>
    </r>
    <r>
      <rPr>
        <sz val="11"/>
        <color theme="1"/>
        <rFont val="Calibri"/>
        <family val="2"/>
      </rPr>
      <t xml:space="preserve"> und ϑ</t>
    </r>
    <r>
      <rPr>
        <vertAlign val="subscript"/>
        <sz val="11"/>
        <color theme="1"/>
        <rFont val="Calibri"/>
        <family val="2"/>
      </rPr>
      <t>2,ein</t>
    </r>
    <r>
      <rPr>
        <sz val="11"/>
        <color theme="1"/>
        <rFont val="Calibri"/>
        <family val="2"/>
      </rPr>
      <t xml:space="preserve"> </t>
    </r>
    <r>
      <rPr>
        <sz val="11"/>
        <color theme="1"/>
        <rFont val="Calibri"/>
        <family val="2"/>
        <scheme val="minor"/>
      </rPr>
      <t>der beiden Fluide.</t>
    </r>
  </si>
  <si>
    <t>Strömungsgeometrie</t>
  </si>
  <si>
    <t>Wärmeübertragergeometrie</t>
  </si>
  <si>
    <t>Wärmeres Fluid</t>
  </si>
  <si>
    <t>Kälteres Fluid</t>
  </si>
  <si>
    <t>Lokale Größen</t>
  </si>
  <si>
    <t xml:space="preserve">Bei Gleichstromwärmeübertragern nähern sich die Temperaturen der beiden Fluide einer gemeinsamen Grenztemperatur an. 
Diese Grenztemperatur liegt zwischen den Eintrittstemperaturen der beiden Fluide. 
</t>
  </si>
  <si>
    <t>Fehlermeldungen</t>
  </si>
  <si>
    <t>Lizenzbedingungen</t>
  </si>
  <si>
    <t>Diese Lizenzbedingungen bilden zwischen dem Anwender (entweder als natürliche oder juristische Person) und der Wenger Engineering GmbH einen rechtsgültigen Vertrag auf das vorliegende Softwareprodukt. Durch den Download und die Benutzung des Programmes erklären Sie Ihr Einverständnis mit diesen Lizenzbedingungen:</t>
  </si>
  <si>
    <t>2. Das Entfernen oder Bearbeiten des Logos in den Darstellungen ist nicht gestattet.</t>
  </si>
  <si>
    <r>
      <t>4.</t>
    </r>
    <r>
      <rPr>
        <sz val="11"/>
        <color theme="1"/>
        <rFont val="Times New Roman"/>
        <family val="1"/>
      </rPr>
      <t> </t>
    </r>
    <r>
      <rPr>
        <sz val="11"/>
        <color theme="1"/>
        <rFont val="Calibri"/>
        <family val="2"/>
        <scheme val="minor"/>
      </rPr>
      <t>Es werden Ihnen durch diesen Vertrag keine Rechte in Verbindung mit Marken der Wenger Engineering GmbH gewährt.</t>
    </r>
  </si>
  <si>
    <r>
      <t>5.</t>
    </r>
    <r>
      <rPr>
        <sz val="11"/>
        <color theme="1"/>
        <rFont val="Times New Roman"/>
        <family val="1"/>
      </rPr>
      <t> </t>
    </r>
    <r>
      <rPr>
        <sz val="11"/>
        <color theme="1"/>
        <rFont val="Calibri"/>
        <family val="2"/>
        <scheme val="minor"/>
      </rPr>
      <t>Es gelten die Allgemeinen Geschäftsbedingungen der Wenger Engineering GmbH.</t>
    </r>
  </si>
  <si>
    <t>Die Wenger Engineering GmbH hat und behält das Eigentum sowie alle Rechte (insb. die geistigen Eigentumsrechte) an der Software (einschließlich, aber nicht beschränkt auf Bilder, Berechnungsgleichungen, Texte und "Applets", die in dem Programm enthalten sind), den Begleitmaterialien und jeder Kopie der Software.</t>
  </si>
  <si>
    <t>Systemanforderungen</t>
  </si>
  <si>
    <t>Dieses Programm wurde für Windows 7 64 bit mit Excel 2013 entwickelt und optimiert. Die Wenger Engineering GmbH garantiert keine Funktionalität in anderen Betriebssystemen und MS Excel-Versionen.</t>
  </si>
  <si>
    <t>FÜR DIESE SOFTWARE IST DIE GEWÄHRLEISTUNG AUSGESCHLOSSEN. DIE BENUTZUNG ERFOLGT AUF EIGENE GEFAHR. FÜR VERLUSTE, FEHLERHAFTE DATEN, JEDWEDEN ENTGANGENEN GEWINN AUS DER NUTZUNG ODER DER UNKORREKTEN NUTZUNG DIESER SOFTWARE HAFTET DIE WENGER ENGINEERING GMBH NICHT.</t>
  </si>
  <si>
    <t>Fehler</t>
  </si>
  <si>
    <t>Wir haben diese Software mit größtmöglicher Sorgfalt erstellt. Dennoch können Fehler nicht ausgeschlossen werden. Sollten Sie Fehler finden, bitten wir Sie höflich um Rückmeldung.</t>
  </si>
  <si>
    <t>Mit Index 1 wird das Fluid bezeichnet, das beim Eintritt in den Wärmeübertrager die höhere Temperatur hat. Das Fluid mit Index 2 hat beim Eintritt in den Wärmeübertrager die niedrigere Temperatur.</t>
  </si>
  <si>
    <r>
      <t xml:space="preserve">Ausgegeben werden die Austrittstemperaturen </t>
    </r>
    <r>
      <rPr>
        <sz val="11"/>
        <color theme="1"/>
        <rFont val="Calibri"/>
        <family val="2"/>
      </rPr>
      <t>ϑ</t>
    </r>
    <r>
      <rPr>
        <vertAlign val="subscript"/>
        <sz val="11"/>
        <color theme="1"/>
        <rFont val="Calibri"/>
        <family val="2"/>
      </rPr>
      <t>1,aus</t>
    </r>
    <r>
      <rPr>
        <sz val="11"/>
        <color theme="1"/>
        <rFont val="Calibri"/>
        <family val="2"/>
      </rPr>
      <t xml:space="preserve"> und ϑ</t>
    </r>
    <r>
      <rPr>
        <vertAlign val="subscript"/>
        <sz val="11"/>
        <color theme="1"/>
        <rFont val="Calibri"/>
        <family val="2"/>
      </rPr>
      <t>2,aus</t>
    </r>
    <r>
      <rPr>
        <sz val="11"/>
        <color theme="1"/>
        <rFont val="Calibri"/>
        <family val="2"/>
        <scheme val="minor"/>
      </rPr>
      <t xml:space="preserve"> und die Temperaturverläufe beider Fluide innerhalb des Wärmeübertragers, sowie der vom wärmeren an das kältere Fluid übertragene Wärmestrom     .</t>
    </r>
  </si>
  <si>
    <t xml:space="preserve">Bei Gegenstromwärmeübertragern existiert keine gemeinsame Grenztemperatur für die Austrittstemperaturen der beiden Fluide. 
Die Austrittstemperatur des kälteren Fluids kann die Austrittstemperatur des wärmeren Fluids überschreiten.
</t>
  </si>
  <si>
    <t>Als Medien kommen vor allem Fluide (Flüssigkeiten und Gase) zur Anwendung. In wenigen Spezialfällen werden auch Festkörper verwendet.</t>
  </si>
  <si>
    <t xml:space="preserve">Notwendig für die Wärmeübertragung ist ein Temperaturunterschied zwischen den beiden Medien. Die Wärme wird immer vom wärmeren an das kältere Medium übertragen.
</t>
  </si>
  <si>
    <t xml:space="preserve">Es wird unterschieden zwischen Gleichstromwärmeübertragern, Gegenstromwärmeübertragern und Kreuzstromwärmeübertragern sowie Mischformen dieser drei Bauarten.
</t>
  </si>
  <si>
    <t>Die Temperatur innerhalb eines Wärmeübertragers ändert sich über dessen Länge. Der Temperaturverlauf ist bei Gleich-, Gegen- und Kreuzstromwärmeübertragern verschieden.</t>
  </si>
  <si>
    <t>Ẇ: Wärmekapazitätsstrom [J/(K s)]</t>
  </si>
  <si>
    <t>ε: (lokaler) Wärmeübertrager-Wirkungsgrad [-]</t>
  </si>
  <si>
    <t>[MW]</t>
  </si>
  <si>
    <t>Verwaltung</t>
  </si>
  <si>
    <t>1. Die kostenfreie oder kostenpflichtige Verbreitung der Software ist nicht gestattet. Jede Zuwiderhandlung wird juristisch verfolgt.</t>
  </si>
  <si>
    <t>3. Die Wenger Engineering GmbH übernimmt keine Verantwortung für Änderungen und Eingaben durch den Anwender. Der Anwender ist dafür verantwortlich, physikalisch sinnvolle Eingaben zu tätigen und die Berechnungsergebnisse auf ihre Plausibilität hin zu prüfen.</t>
  </si>
  <si>
    <t>Weitere interessante Literatur zu diesem Thema finden Sie auf</t>
  </si>
  <si>
    <t>http://www.thermodynamik-buchtipps.de</t>
  </si>
  <si>
    <t>Es können Rekuperatoren sowohl in Form von Gleichstromwärmeübertragern als auch Gegenstromwärmeübertragern berechnet werden.</t>
  </si>
  <si>
    <t>Sie hängt von den Massenströmen, Wärmekapazitäten und Eintrittstemperaturen der beiden Fluide ab.
Die Austrittstemperatur des kälteren Mediums kann die des wärmeren Mediums nicht überschreiten.</t>
  </si>
  <si>
    <t>Die Grenztemperatur des wärmeren Fluids entspricht der Eintrittstemperatur des kälteren Fluides. Das kältere Fluid kann als Grenztemperatur maximal die Eintrittstemperatur des wärmeren Fluids erreichen.</t>
  </si>
  <si>
    <t>Die Leistung eines Wärmeübertragers ist im Gegenstrombetrieb höher als im Gleichstrombetrieb.</t>
  </si>
  <si>
    <t>Mittlere Logarithmische Temperaturdifferenz bei Gleichstrom:</t>
  </si>
  <si>
    <t>Mittlere Logarithmische Temperaturdifferenz bei Gegenstrom:</t>
  </si>
  <si>
    <r>
      <rPr>
        <sz val="11"/>
        <color theme="1"/>
        <rFont val="Calibri"/>
        <family val="2"/>
      </rPr>
      <t>ΔT</t>
    </r>
    <r>
      <rPr>
        <vertAlign val="subscript"/>
        <sz val="11"/>
        <color theme="1"/>
        <rFont val="Calibri"/>
        <family val="2"/>
      </rPr>
      <t>m</t>
    </r>
    <r>
      <rPr>
        <sz val="11"/>
        <color theme="1"/>
        <rFont val="Calibri"/>
        <family val="2"/>
        <scheme val="minor"/>
      </rPr>
      <t>: mittlere logarithmischeTemperaturdifferenz [K]</t>
    </r>
  </si>
  <si>
    <r>
      <rPr>
        <b/>
        <sz val="11"/>
        <rFont val="Calibri"/>
        <family val="2"/>
      </rPr>
      <t>ε</t>
    </r>
    <r>
      <rPr>
        <b/>
        <vertAlign val="subscript"/>
        <sz val="11"/>
        <rFont val="Calibri"/>
        <family val="2"/>
        <scheme val="minor"/>
      </rPr>
      <t>1</t>
    </r>
    <r>
      <rPr>
        <b/>
        <sz val="11"/>
        <rFont val="Calibri"/>
        <family val="2"/>
        <scheme val="minor"/>
      </rPr>
      <t>(x)</t>
    </r>
  </si>
  <si>
    <r>
      <rPr>
        <b/>
        <sz val="11"/>
        <rFont val="Calibri"/>
        <family val="2"/>
      </rPr>
      <t>ε</t>
    </r>
    <r>
      <rPr>
        <b/>
        <vertAlign val="subscript"/>
        <sz val="11"/>
        <rFont val="Calibri"/>
        <family val="2"/>
        <scheme val="minor"/>
      </rPr>
      <t>2</t>
    </r>
    <r>
      <rPr>
        <b/>
        <sz val="11"/>
        <rFont val="Calibri"/>
        <family val="2"/>
        <scheme val="minor"/>
      </rPr>
      <t>(x)</t>
    </r>
  </si>
  <si>
    <t>Wärmeübertrager-Wirkungsgrad warmes Fluid</t>
  </si>
  <si>
    <t>Wärmeübertrager-Wirkungsgrad kaltes Fluid</t>
  </si>
  <si>
    <t>Übertragungseinheiten warmes Fluid</t>
  </si>
  <si>
    <t>Übertragungseinheiten kaltes Fluid</t>
  </si>
  <si>
    <t>Mittlere logarithmische Temperaturdifferenz</t>
  </si>
  <si>
    <t>[K]</t>
  </si>
  <si>
    <t>Zusätzliche Berechnungen</t>
  </si>
  <si>
    <t>Der Temperaturverlauf ist im Diagramm über die Länge des Wärmeübertragers aufgetragen. Dabei wird die Länge prozentual angegeben.</t>
  </si>
  <si>
    <t>Die Positionen von Ein- und Austrittspunkt des kälteren Fluids variieren je nach Auswahl der Strömungsrichtung:</t>
  </si>
  <si>
    <t>ṁ: Massenstrom [kg/s]</t>
  </si>
  <si>
    <r>
      <rPr>
        <b/>
        <sz val="11"/>
        <rFont val="Calibri"/>
        <family val="2"/>
      </rPr>
      <t>ε</t>
    </r>
    <r>
      <rPr>
        <b/>
        <vertAlign val="subscript"/>
        <sz val="11"/>
        <rFont val="Calibri"/>
        <family val="2"/>
        <scheme val="minor"/>
      </rPr>
      <t>1</t>
    </r>
  </si>
  <si>
    <r>
      <rPr>
        <b/>
        <sz val="11"/>
        <rFont val="Calibri"/>
        <family val="2"/>
      </rPr>
      <t>ε</t>
    </r>
    <r>
      <rPr>
        <b/>
        <vertAlign val="subscript"/>
        <sz val="11"/>
        <rFont val="Calibri"/>
        <family val="2"/>
        <scheme val="minor"/>
      </rPr>
      <t>2</t>
    </r>
  </si>
  <si>
    <t>Temperaturdifferenz bei x=0%</t>
  </si>
  <si>
    <t>Temperaturdifferenz bei x=100%</t>
  </si>
  <si>
    <t>ΔT(x=0%)</t>
  </si>
  <si>
    <t>ΔT(x=100%)</t>
  </si>
  <si>
    <t xml:space="preserve">Ein Wärmeübertrager (auch Wärmetauscher genannt) ist ein Apparat, der thermische Energie von einem Stoffstrom auf einen anderen überträgt. [Definition nach Wikipedia]
</t>
  </si>
  <si>
    <r>
      <rPr>
        <b/>
        <sz val="11"/>
        <color theme="1"/>
        <rFont val="Calibri"/>
        <family val="2"/>
      </rPr>
      <t>ΔT</t>
    </r>
    <r>
      <rPr>
        <b/>
        <vertAlign val="subscript"/>
        <sz val="11"/>
        <color theme="1"/>
        <rFont val="Calibri"/>
        <family val="2"/>
      </rPr>
      <t>m</t>
    </r>
  </si>
  <si>
    <t>Wärmekapazitätsstrom warmes Fluid</t>
  </si>
  <si>
    <t>Wärmekapazitätsstrom kaltes Fluid</t>
  </si>
  <si>
    <r>
      <t>NTU</t>
    </r>
    <r>
      <rPr>
        <b/>
        <vertAlign val="subscript"/>
        <sz val="11"/>
        <rFont val="Calibri"/>
        <family val="2"/>
        <scheme val="minor"/>
      </rPr>
      <t>2</t>
    </r>
  </si>
  <si>
    <t>Position x = 0 % entspricht dem Eintrittspunkt und Position x = 100 % dem Austrittspunkt des wärmeren Fluids.</t>
  </si>
  <si>
    <r>
      <t xml:space="preserve">HExTemp </t>
    </r>
    <r>
      <rPr>
        <b/>
        <i/>
        <vertAlign val="subscript"/>
        <sz val="20"/>
        <color theme="1"/>
        <rFont val="Calibri"/>
        <family val="2"/>
        <scheme val="minor"/>
      </rPr>
      <t>light</t>
    </r>
  </si>
  <si>
    <t>Diese Formelsammlung ist enthalten in HExTemp light open.</t>
  </si>
  <si>
    <t>http://www.waermetauscher-berechnen.de/hextemp-light-open</t>
  </si>
  <si>
    <r>
      <rPr>
        <b/>
        <sz val="11"/>
        <color theme="1"/>
        <rFont val="Calibri"/>
        <family val="2"/>
        <scheme val="minor"/>
      </rPr>
      <t>HExTemp light</t>
    </r>
    <r>
      <rPr>
        <sz val="11"/>
        <color theme="1"/>
        <rFont val="Calibri"/>
        <family val="2"/>
        <scheme val="minor"/>
      </rPr>
      <t xml:space="preserve"> berechnet die Temperaturverläufe zweier Fluide innerhalb eines Wärmeübertragers sowie den übertragenen Wärmestrom.
</t>
    </r>
  </si>
  <si>
    <r>
      <rPr>
        <b/>
        <sz val="12"/>
        <rFont val="Calibri"/>
        <family val="2"/>
        <scheme val="minor"/>
      </rPr>
      <t xml:space="preserve">HExTemp light </t>
    </r>
    <r>
      <rPr>
        <b/>
        <sz val="12"/>
        <color theme="1"/>
        <rFont val="Calibri"/>
        <family val="2"/>
        <scheme val="minor"/>
      </rPr>
      <t>Version 2.0.1 - 08.08.2017</t>
    </r>
  </si>
  <si>
    <t>Diese Berechnungen können Sie in HExTemp light open einsehen.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</si>
</sst>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2"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1"/>
      <color theme="0"/>
      <name val="Calibri"/>
      <family val="2"/>
      <scheme val="minor"/>
    </font>
    <font>
      <b/>
      <sz val="32"/>
      <color theme="1"/>
      <name val="Calibri"/>
      <family val="2"/>
      <scheme val="minor"/>
    </font>
    <font>
      <u/>
      <sz val="11"/>
      <color theme="10"/>
      <name val="Calibri"/>
      <family val="2"/>
    </font>
    <font>
      <b/>
      <sz val="20"/>
      <color theme="1"/>
      <name val="Calibri"/>
      <family val="2"/>
      <scheme val="minor"/>
    </font>
    <font>
      <sz val="11"/>
      <name val="Calibri"/>
      <family val="2"/>
      <scheme val="minor"/>
    </font>
    <font>
      <b/>
      <i/>
      <vertAlign val="subscript"/>
      <sz val="20"/>
      <color theme="1"/>
      <name val="Calibri"/>
      <family val="2"/>
      <scheme val="minor"/>
    </font>
    <font>
      <sz val="11"/>
      <name val="Calibri"/>
      <family val="2"/>
    </font>
    <font>
      <b/>
      <sz val="11"/>
      <name val="Calibri"/>
      <family val="2"/>
      <scheme val="minor"/>
    </font>
    <font>
      <sz val="9"/>
      <color theme="1"/>
      <name val="Arial"/>
      <family val="2"/>
    </font>
    <font>
      <sz val="11"/>
      <color theme="1"/>
      <name val="Times New Roman"/>
      <family val="1"/>
    </font>
    <font>
      <b/>
      <vertAlign val="subscript"/>
      <sz val="11"/>
      <color theme="1"/>
      <name val="Calibri"/>
      <family val="2"/>
      <scheme val="minor"/>
    </font>
    <font>
      <b/>
      <sz val="11"/>
      <color theme="1"/>
      <name val="Calibri"/>
      <family val="2"/>
    </font>
    <font>
      <vertAlign val="subscript"/>
      <sz val="11"/>
      <color theme="1"/>
      <name val="Calibri"/>
      <family val="2"/>
      <scheme val="minor"/>
    </font>
    <font>
      <vertAlign val="superscript"/>
      <sz val="11"/>
      <color theme="1"/>
      <name val="Calibri"/>
      <family val="2"/>
      <scheme val="minor"/>
    </font>
    <font>
      <sz val="11"/>
      <color theme="1"/>
      <name val="Calibri"/>
      <family val="2"/>
    </font>
    <font>
      <u/>
      <sz val="11"/>
      <name val="Calibri"/>
      <family val="2"/>
    </font>
    <font>
      <vertAlign val="subscript"/>
      <sz val="11"/>
      <color theme="1"/>
      <name val="Calibri"/>
      <family val="2"/>
    </font>
    <font>
      <b/>
      <u/>
      <sz val="11"/>
      <color theme="1"/>
      <name val="Calibri"/>
      <family val="2"/>
      <scheme val="minor"/>
    </font>
    <font>
      <b/>
      <sz val="11"/>
      <color theme="0"/>
      <name val="Calibri"/>
      <family val="2"/>
      <scheme val="minor"/>
    </font>
    <font>
      <b/>
      <vertAlign val="subscript"/>
      <sz val="11"/>
      <name val="Calibri"/>
      <family val="2"/>
      <scheme val="minor"/>
    </font>
    <font>
      <b/>
      <u/>
      <sz val="12"/>
      <name val="Calibri"/>
      <family val="2"/>
      <scheme val="minor"/>
    </font>
    <font>
      <b/>
      <sz val="11"/>
      <name val="Calibri"/>
      <family val="2"/>
    </font>
    <font>
      <sz val="9"/>
      <name val="Calibri"/>
      <family val="2"/>
      <scheme val="minor"/>
    </font>
    <font>
      <b/>
      <u/>
      <sz val="11"/>
      <name val="Calibri"/>
      <family val="2"/>
      <scheme val="minor"/>
    </font>
    <font>
      <b/>
      <sz val="8"/>
      <color rgb="FFC0172C"/>
      <name val="Calibri"/>
      <family val="2"/>
      <scheme val="minor"/>
    </font>
    <font>
      <b/>
      <sz val="12"/>
      <name val="Calibri"/>
      <family val="2"/>
      <scheme val="minor"/>
    </font>
    <font>
      <b/>
      <vertAlign val="subscript"/>
      <sz val="11"/>
      <color theme="1"/>
      <name val="Calibri"/>
      <family val="2"/>
    </font>
    <font>
      <b/>
      <u/>
      <sz val="11"/>
      <color rgb="FF00B0F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25">
    <xf numFmtId="0" fontId="0" fillId="0" borderId="0" xfId="0"/>
    <xf numFmtId="0" fontId="0" fillId="3" borderId="0" xfId="0" applyFill="1" applyBorder="1"/>
    <xf numFmtId="0" fontId="0" fillId="3" borderId="5" xfId="0" applyFill="1" applyBorder="1"/>
    <xf numFmtId="0" fontId="0" fillId="3" borderId="7" xfId="0" applyFill="1" applyBorder="1"/>
    <xf numFmtId="0" fontId="0" fillId="3" borderId="9" xfId="0" applyFill="1" applyBorder="1"/>
    <xf numFmtId="0" fontId="0" fillId="4" borderId="0" xfId="0" applyFill="1"/>
    <xf numFmtId="0" fontId="3" fillId="4" borderId="0" xfId="0" applyFont="1" applyFill="1"/>
    <xf numFmtId="0" fontId="0" fillId="4" borderId="0" xfId="0" applyFill="1" applyBorder="1"/>
    <xf numFmtId="0" fontId="2" fillId="3" borderId="3" xfId="0" applyFont="1" applyFill="1" applyBorder="1"/>
    <xf numFmtId="0" fontId="0" fillId="3" borderId="4" xfId="0" applyFill="1" applyBorder="1"/>
    <xf numFmtId="0" fontId="1" fillId="3" borderId="6" xfId="0" applyFont="1" applyFill="1" applyBorder="1"/>
    <xf numFmtId="0" fontId="0" fillId="3" borderId="0" xfId="0" applyFill="1" applyBorder="1" applyAlignment="1">
      <alignment horizontal="center"/>
    </xf>
    <xf numFmtId="0" fontId="0" fillId="3" borderId="2" xfId="0" applyFill="1" applyBorder="1"/>
    <xf numFmtId="0" fontId="4" fillId="4" borderId="0" xfId="0" applyFont="1" applyFill="1"/>
    <xf numFmtId="0" fontId="1" fillId="4" borderId="0" xfId="0" applyFont="1" applyFill="1" applyBorder="1"/>
    <xf numFmtId="0" fontId="5" fillId="4" borderId="0" xfId="0" applyFont="1" applyFill="1" applyAlignment="1">
      <alignment vertical="top"/>
    </xf>
    <xf numFmtId="0" fontId="7" fillId="4" borderId="0" xfId="0" applyFont="1" applyFill="1"/>
    <xf numFmtId="165" fontId="1" fillId="2" borderId="1" xfId="0" applyNumberFormat="1" applyFont="1" applyFill="1" applyBorder="1" applyAlignment="1" applyProtection="1">
      <alignment horizontal="center"/>
    </xf>
    <xf numFmtId="0" fontId="2" fillId="4" borderId="0" xfId="0" applyFont="1" applyFill="1" applyBorder="1"/>
    <xf numFmtId="0" fontId="8" fillId="4" borderId="0" xfId="0" applyFont="1" applyFill="1" applyBorder="1"/>
    <xf numFmtId="0" fontId="10" fillId="4" borderId="0" xfId="1" applyFont="1" applyFill="1" applyBorder="1" applyAlignment="1" applyProtection="1"/>
    <xf numFmtId="0" fontId="0" fillId="3" borderId="7" xfId="0" applyFill="1" applyBorder="1" applyAlignment="1">
      <alignment horizontal="center"/>
    </xf>
    <xf numFmtId="0" fontId="2" fillId="4" borderId="0" xfId="0" applyFont="1" applyFill="1"/>
    <xf numFmtId="0" fontId="2" fillId="3" borderId="4" xfId="0" applyFont="1" applyFill="1" applyBorder="1"/>
    <xf numFmtId="0" fontId="1" fillId="3" borderId="0" xfId="0" applyFont="1" applyFill="1" applyBorder="1"/>
    <xf numFmtId="2" fontId="1" fillId="4" borderId="1" xfId="0" applyNumberFormat="1" applyFont="1" applyFill="1" applyBorder="1" applyAlignment="1" applyProtection="1">
      <alignment horizontal="center"/>
      <protection locked="0"/>
    </xf>
    <xf numFmtId="0" fontId="0" fillId="3" borderId="4" xfId="0" applyFill="1" applyBorder="1" applyAlignment="1">
      <alignment horizontal="left"/>
    </xf>
    <xf numFmtId="0" fontId="0" fillId="3" borderId="0" xfId="0" applyFill="1" applyBorder="1" applyAlignment="1">
      <alignment horizontal="left"/>
    </xf>
    <xf numFmtId="0" fontId="0" fillId="3" borderId="2" xfId="0" applyFill="1" applyBorder="1" applyAlignment="1">
      <alignment horizontal="left"/>
    </xf>
    <xf numFmtId="0" fontId="0" fillId="4" borderId="0" xfId="0" applyFont="1" applyFill="1" applyBorder="1"/>
    <xf numFmtId="0" fontId="0" fillId="4" borderId="0" xfId="0" applyFont="1" applyFill="1"/>
    <xf numFmtId="0" fontId="7" fillId="4" borderId="0" xfId="0" applyFont="1" applyFill="1" applyBorder="1"/>
    <xf numFmtId="0" fontId="0" fillId="4" borderId="0" xfId="0" applyFill="1" applyBorder="1" applyAlignment="1">
      <alignment vertical="top" wrapText="1"/>
    </xf>
    <xf numFmtId="0" fontId="0" fillId="4" borderId="0" xfId="0" applyFill="1" applyAlignment="1">
      <alignment vertical="top" wrapText="1"/>
    </xf>
    <xf numFmtId="0" fontId="0" fillId="4" borderId="0" xfId="0" applyFill="1" applyAlignment="1">
      <alignment horizontal="left" vertical="top" wrapText="1"/>
    </xf>
    <xf numFmtId="0" fontId="0" fillId="4" borderId="0" xfId="0" applyFont="1" applyFill="1" applyProtection="1"/>
    <xf numFmtId="0" fontId="4" fillId="4" borderId="0" xfId="0" applyFont="1" applyFill="1" applyBorder="1"/>
    <xf numFmtId="0" fontId="0" fillId="4" borderId="0" xfId="0" applyFont="1" applyFill="1" applyBorder="1" applyProtection="1"/>
    <xf numFmtId="0" fontId="0" fillId="3" borderId="1" xfId="0" applyFill="1" applyBorder="1"/>
    <xf numFmtId="0" fontId="21" fillId="3" borderId="6" xfId="0" applyFont="1" applyFill="1" applyBorder="1"/>
    <xf numFmtId="0" fontId="1" fillId="3" borderId="8" xfId="0" applyFont="1" applyFill="1" applyBorder="1"/>
    <xf numFmtId="0" fontId="22" fillId="4" borderId="0" xfId="0" applyFont="1" applyFill="1" applyAlignment="1">
      <alignment horizontal="center"/>
    </xf>
    <xf numFmtId="0" fontId="8" fillId="4" borderId="0" xfId="0" applyFont="1" applyFill="1"/>
    <xf numFmtId="0" fontId="24" fillId="3" borderId="3" xfId="0" applyFont="1" applyFill="1" applyBorder="1"/>
    <xf numFmtId="0" fontId="11" fillId="3" borderId="4" xfId="0" applyFont="1" applyFill="1" applyBorder="1" applyAlignment="1">
      <alignment horizontal="center"/>
    </xf>
    <xf numFmtId="0" fontId="8" fillId="3" borderId="4" xfId="0" applyFont="1" applyFill="1" applyBorder="1"/>
    <xf numFmtId="0" fontId="8" fillId="3" borderId="5" xfId="0" applyFont="1" applyFill="1" applyBorder="1"/>
    <xf numFmtId="0" fontId="11" fillId="3" borderId="6" xfId="0" applyFont="1" applyFill="1" applyBorder="1"/>
    <xf numFmtId="0" fontId="11" fillId="3" borderId="0" xfId="0" applyFont="1" applyFill="1" applyBorder="1" applyAlignment="1">
      <alignment horizontal="center"/>
    </xf>
    <xf numFmtId="0" fontId="8" fillId="3" borderId="0" xfId="0" applyFont="1" applyFill="1" applyBorder="1"/>
    <xf numFmtId="0" fontId="8" fillId="3" borderId="7" xfId="0" applyFont="1" applyFill="1" applyBorder="1"/>
    <xf numFmtId="0" fontId="11" fillId="3" borderId="2" xfId="0" applyFont="1" applyFill="1" applyBorder="1" applyAlignment="1">
      <alignment horizontal="center"/>
    </xf>
    <xf numFmtId="0" fontId="8" fillId="3" borderId="2" xfId="0" applyFont="1" applyFill="1" applyBorder="1"/>
    <xf numFmtId="0" fontId="8" fillId="3" borderId="9" xfId="0" applyFont="1" applyFill="1" applyBorder="1"/>
    <xf numFmtId="0" fontId="11" fillId="3" borderId="8" xfId="0" applyFont="1" applyFill="1" applyBorder="1"/>
    <xf numFmtId="165" fontId="8" fillId="3" borderId="2" xfId="0" applyNumberFormat="1" applyFont="1" applyFill="1" applyBorder="1"/>
    <xf numFmtId="0" fontId="1" fillId="2" borderId="1" xfId="0" applyNumberFormat="1" applyFont="1" applyFill="1" applyBorder="1" applyAlignment="1" applyProtection="1">
      <alignment horizontal="center"/>
    </xf>
    <xf numFmtId="0" fontId="2" fillId="3" borderId="6" xfId="0" applyFont="1" applyFill="1" applyBorder="1"/>
    <xf numFmtId="0" fontId="2" fillId="3" borderId="0" xfId="0" applyFont="1" applyFill="1" applyBorder="1"/>
    <xf numFmtId="0" fontId="18" fillId="4" borderId="0" xfId="0" applyFont="1" applyFill="1"/>
    <xf numFmtId="0" fontId="24" fillId="3" borderId="6" xfId="0" applyFont="1" applyFill="1" applyBorder="1"/>
    <xf numFmtId="0" fontId="26" fillId="3" borderId="0" xfId="0" applyFont="1" applyFill="1" applyBorder="1"/>
    <xf numFmtId="0" fontId="27" fillId="3" borderId="6" xfId="0" applyFont="1" applyFill="1" applyBorder="1"/>
    <xf numFmtId="0" fontId="0" fillId="4" borderId="0" xfId="0" applyFill="1" applyBorder="1" applyAlignment="1">
      <alignment horizontal="left" vertical="top" wrapText="1"/>
    </xf>
    <xf numFmtId="0" fontId="0" fillId="4" borderId="0" xfId="0" applyFill="1" applyBorder="1" applyAlignment="1">
      <alignment horizontal="left" vertical="top" wrapText="1"/>
    </xf>
    <xf numFmtId="0" fontId="11" fillId="3" borderId="6" xfId="0" applyFont="1" applyFill="1" applyBorder="1" applyAlignment="1">
      <alignment horizontal="left" wrapText="1"/>
    </xf>
    <xf numFmtId="0" fontId="26" fillId="3" borderId="0" xfId="0" applyFont="1" applyFill="1" applyBorder="1" applyAlignment="1">
      <alignment horizontal="left" vertical="top" wrapText="1"/>
    </xf>
    <xf numFmtId="0" fontId="0" fillId="4" borderId="0" xfId="0" applyFill="1" applyBorder="1" applyAlignment="1">
      <alignment horizontal="left" vertical="top" wrapText="1"/>
    </xf>
    <xf numFmtId="0" fontId="11" fillId="3" borderId="6" xfId="0" applyFont="1" applyFill="1" applyBorder="1" applyAlignment="1">
      <alignment horizontal="left" wrapText="1"/>
    </xf>
    <xf numFmtId="165" fontId="1" fillId="4" borderId="1" xfId="0" applyNumberFormat="1" applyFont="1" applyFill="1" applyBorder="1" applyAlignment="1" applyProtection="1">
      <alignment horizontal="center"/>
      <protection locked="0"/>
    </xf>
    <xf numFmtId="1" fontId="1" fillId="4" borderId="1" xfId="0" applyNumberFormat="1" applyFont="1" applyFill="1" applyBorder="1" applyAlignment="1" applyProtection="1">
      <alignment horizontal="center"/>
      <protection locked="0"/>
    </xf>
    <xf numFmtId="0" fontId="1" fillId="4" borderId="0" xfId="0" applyFont="1" applyFill="1"/>
    <xf numFmtId="0" fontId="0" fillId="2" borderId="1" xfId="0" applyFill="1" applyBorder="1"/>
    <xf numFmtId="0" fontId="28" fillId="3" borderId="6" xfId="0" applyFont="1" applyFill="1" applyBorder="1" applyAlignment="1" applyProtection="1">
      <protection hidden="1"/>
    </xf>
    <xf numFmtId="0" fontId="0" fillId="4" borderId="0" xfId="0" applyFont="1" applyFill="1" applyAlignment="1"/>
    <xf numFmtId="0" fontId="12" fillId="4" borderId="0" xfId="0" applyFont="1" applyFill="1" applyAlignment="1"/>
    <xf numFmtId="0" fontId="6" fillId="4" borderId="0" xfId="1" applyFill="1" applyAlignment="1" applyProtection="1"/>
    <xf numFmtId="1" fontId="1" fillId="2" borderId="1" xfId="0" applyNumberFormat="1" applyFont="1" applyFill="1" applyBorder="1" applyAlignment="1" applyProtection="1">
      <alignment horizontal="center"/>
    </xf>
    <xf numFmtId="0" fontId="0" fillId="4" borderId="0" xfId="0" applyFill="1" applyAlignment="1" applyProtection="1">
      <alignment horizontal="center"/>
    </xf>
    <xf numFmtId="0" fontId="19" fillId="4" borderId="0" xfId="1" applyFont="1" applyFill="1" applyAlignment="1" applyProtection="1">
      <alignment horizontal="center"/>
    </xf>
    <xf numFmtId="0" fontId="0" fillId="4" borderId="0" xfId="0" applyFill="1" applyBorder="1" applyAlignment="1">
      <alignment horizontal="left" vertical="top" wrapText="1"/>
    </xf>
    <xf numFmtId="0" fontId="0" fillId="4" borderId="0" xfId="0" applyFill="1" applyBorder="1" applyAlignment="1">
      <alignment horizontal="left" vertical="center" wrapText="1"/>
    </xf>
    <xf numFmtId="0" fontId="0" fillId="4" borderId="0" xfId="0" applyFill="1" applyAlignment="1">
      <alignment horizontal="left" vertical="top" wrapText="1"/>
    </xf>
    <xf numFmtId="0" fontId="11" fillId="3" borderId="6" xfId="0" applyFont="1" applyFill="1" applyBorder="1" applyAlignment="1">
      <alignment horizontal="left" wrapText="1"/>
    </xf>
    <xf numFmtId="0" fontId="26" fillId="3" borderId="0" xfId="0" applyFont="1" applyFill="1" applyBorder="1" applyAlignment="1">
      <alignment horizontal="left" vertical="top" wrapText="1"/>
    </xf>
    <xf numFmtId="0" fontId="22" fillId="5" borderId="0" xfId="0" applyFont="1" applyFill="1"/>
    <xf numFmtId="0" fontId="0" fillId="5" borderId="0" xfId="0" applyFill="1"/>
    <xf numFmtId="0" fontId="22" fillId="5" borderId="0" xfId="0" applyFont="1" applyFill="1" applyProtection="1">
      <protection hidden="1"/>
    </xf>
    <xf numFmtId="0" fontId="0" fillId="5" borderId="0" xfId="0" applyFill="1" applyProtection="1">
      <protection hidden="1"/>
    </xf>
    <xf numFmtId="0" fontId="31" fillId="5" borderId="0" xfId="1" applyFont="1" applyFill="1" applyAlignment="1" applyProtection="1">
      <alignment horizontal="left"/>
    </xf>
    <xf numFmtId="0" fontId="1" fillId="5" borderId="0" xfId="0" applyFont="1" applyFill="1" applyProtection="1">
      <protection hidden="1"/>
    </xf>
    <xf numFmtId="0" fontId="0" fillId="5" borderId="0" xfId="0" applyFill="1" applyAlignment="1" applyProtection="1">
      <protection hidden="1"/>
    </xf>
    <xf numFmtId="0" fontId="0" fillId="5" borderId="0" xfId="0" applyFill="1" applyAlignment="1" applyProtection="1">
      <alignment horizontal="left"/>
      <protection hidden="1"/>
    </xf>
    <xf numFmtId="0" fontId="0" fillId="5" borderId="0" xfId="0" applyFill="1" applyAlignment="1" applyProtection="1">
      <alignment horizontal="right"/>
      <protection hidden="1"/>
    </xf>
    <xf numFmtId="0" fontId="18" fillId="5" borderId="0" xfId="0" applyFont="1" applyFill="1" applyProtection="1">
      <protection hidden="1"/>
    </xf>
    <xf numFmtId="0" fontId="4" fillId="5" borderId="0" xfId="0" applyFont="1" applyFill="1" applyProtection="1">
      <protection hidden="1"/>
    </xf>
    <xf numFmtId="0" fontId="22" fillId="5" borderId="0" xfId="0" applyFont="1" applyFill="1" applyAlignment="1" applyProtection="1">
      <alignment horizontal="center"/>
      <protection hidden="1"/>
    </xf>
    <xf numFmtId="0" fontId="24" fillId="5" borderId="3" xfId="0" applyFont="1" applyFill="1" applyBorder="1" applyProtection="1">
      <protection hidden="1"/>
    </xf>
    <xf numFmtId="0" fontId="24" fillId="5" borderId="4" xfId="0" applyFont="1" applyFill="1" applyBorder="1" applyProtection="1">
      <protection hidden="1"/>
    </xf>
    <xf numFmtId="0" fontId="11" fillId="5" borderId="4" xfId="0" applyFont="1" applyFill="1" applyBorder="1" applyAlignment="1" applyProtection="1">
      <alignment horizontal="center"/>
      <protection hidden="1"/>
    </xf>
    <xf numFmtId="0" fontId="8" fillId="5" borderId="4" xfId="0" applyFont="1" applyFill="1" applyBorder="1" applyProtection="1">
      <protection hidden="1"/>
    </xf>
    <xf numFmtId="0" fontId="8" fillId="5" borderId="5" xfId="0" applyFont="1" applyFill="1" applyBorder="1" applyProtection="1">
      <protection hidden="1"/>
    </xf>
    <xf numFmtId="0" fontId="8" fillId="5" borderId="0" xfId="0" applyFont="1" applyFill="1" applyProtection="1">
      <protection hidden="1"/>
    </xf>
    <xf numFmtId="0" fontId="11" fillId="5" borderId="6" xfId="0" applyFont="1" applyFill="1" applyBorder="1" applyProtection="1">
      <protection hidden="1"/>
    </xf>
    <xf numFmtId="0" fontId="11" fillId="5" borderId="0" xfId="0" applyFont="1" applyFill="1" applyBorder="1" applyProtection="1">
      <protection hidden="1"/>
    </xf>
    <xf numFmtId="0" fontId="11" fillId="5" borderId="0" xfId="0" applyFont="1" applyFill="1" applyBorder="1" applyAlignment="1" applyProtection="1">
      <alignment horizontal="center"/>
      <protection hidden="1"/>
    </xf>
    <xf numFmtId="0" fontId="8" fillId="5" borderId="0" xfId="0" applyFont="1" applyFill="1" applyBorder="1" applyProtection="1">
      <protection hidden="1"/>
    </xf>
    <xf numFmtId="0" fontId="8" fillId="5" borderId="7" xfId="0" applyFont="1" applyFill="1" applyBorder="1" applyProtection="1">
      <protection hidden="1"/>
    </xf>
    <xf numFmtId="165" fontId="1" fillId="5" borderId="1" xfId="0" applyNumberFormat="1" applyFont="1" applyFill="1" applyBorder="1" applyAlignment="1" applyProtection="1">
      <alignment horizontal="center"/>
      <protection hidden="1"/>
    </xf>
    <xf numFmtId="0" fontId="26" fillId="5" borderId="0" xfId="0" applyFont="1" applyFill="1" applyBorder="1" applyProtection="1">
      <protection hidden="1"/>
    </xf>
    <xf numFmtId="0" fontId="8" fillId="5" borderId="6" xfId="0" applyFont="1" applyFill="1" applyBorder="1" applyProtection="1">
      <protection hidden="1"/>
    </xf>
    <xf numFmtId="0" fontId="8" fillId="5" borderId="8" xfId="0" applyFont="1" applyFill="1" applyBorder="1" applyProtection="1">
      <protection hidden="1"/>
    </xf>
    <xf numFmtId="0" fontId="8" fillId="5" borderId="2" xfId="0" applyFont="1" applyFill="1" applyBorder="1" applyProtection="1">
      <protection hidden="1"/>
    </xf>
    <xf numFmtId="0" fontId="11" fillId="5" borderId="2" xfId="0" applyFont="1" applyFill="1" applyBorder="1" applyAlignment="1" applyProtection="1">
      <alignment horizontal="center"/>
      <protection hidden="1"/>
    </xf>
    <xf numFmtId="0" fontId="8" fillId="5" borderId="9" xfId="0" applyFont="1" applyFill="1" applyBorder="1" applyProtection="1">
      <protection hidden="1"/>
    </xf>
    <xf numFmtId="0" fontId="8" fillId="5" borderId="10" xfId="0" applyFont="1" applyFill="1" applyBorder="1" applyProtection="1">
      <protection hidden="1"/>
    </xf>
    <xf numFmtId="164" fontId="8" fillId="5" borderId="0" xfId="0" applyNumberFormat="1" applyFont="1" applyFill="1" applyBorder="1" applyProtection="1">
      <protection hidden="1"/>
    </xf>
    <xf numFmtId="0" fontId="11" fillId="5" borderId="8" xfId="0" applyFont="1" applyFill="1" applyBorder="1" applyProtection="1">
      <protection hidden="1"/>
    </xf>
    <xf numFmtId="0" fontId="11" fillId="5" borderId="2" xfId="0" applyFont="1" applyFill="1" applyBorder="1" applyProtection="1">
      <protection hidden="1"/>
    </xf>
    <xf numFmtId="165" fontId="8" fillId="5" borderId="2" xfId="0" applyNumberFormat="1" applyFont="1" applyFill="1" applyBorder="1" applyProtection="1">
      <protection hidden="1"/>
    </xf>
    <xf numFmtId="165" fontId="8" fillId="5" borderId="0" xfId="0" applyNumberFormat="1" applyFont="1" applyFill="1" applyBorder="1" applyProtection="1">
      <protection hidden="1"/>
    </xf>
    <xf numFmtId="165" fontId="11" fillId="5" borderId="4" xfId="0" applyNumberFormat="1" applyFont="1" applyFill="1" applyBorder="1" applyAlignment="1" applyProtection="1">
      <alignment horizontal="center"/>
      <protection hidden="1"/>
    </xf>
    <xf numFmtId="0" fontId="4" fillId="5" borderId="0" xfId="0" applyFont="1" applyFill="1" applyBorder="1" applyProtection="1">
      <protection hidden="1"/>
    </xf>
    <xf numFmtId="0" fontId="15" fillId="5" borderId="0" xfId="0" applyFont="1" applyFill="1" applyBorder="1" applyProtection="1">
      <protection hidden="1"/>
    </xf>
    <xf numFmtId="0" fontId="31" fillId="5" borderId="0" xfId="1" applyFont="1" applyFill="1" applyAlignment="1" applyProtection="1">
      <alignment horizontal="left"/>
      <protection hidden="1"/>
    </xf>
  </cellXfs>
  <cellStyles count="2">
    <cellStyle name="Link" xfId="1" builtinId="8"/>
    <cellStyle name="Standard" xfId="0" builtinId="0"/>
  </cellStyles>
  <dxfs count="2">
    <dxf>
      <font>
        <color theme="0" tint="-0.34998626667073579"/>
      </font>
      <fill>
        <patternFill>
          <bgColor theme="0" tint="-4.9989318521683403E-2"/>
        </patternFill>
      </fill>
    </dxf>
    <dxf>
      <fill>
        <patternFill>
          <bgColor theme="0" tint="-0.24994659260841701"/>
        </patternFill>
      </fill>
    </dxf>
  </dxfs>
  <tableStyles count="0" defaultTableStyle="TableStyleMedium9" defaultPivotStyle="PivotStyleLight16"/>
  <colors>
    <mruColors>
      <color rgb="FFC0172C"/>
      <color rgb="FFC01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b="1">
                <a:solidFill>
                  <a:sysClr val="windowText" lastClr="000000"/>
                </a:solidFill>
              </a:rPr>
              <a:t>Temperaturverlauf im Wärmeübertrager</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3330079215211221"/>
          <c:y val="0.12287122646254584"/>
          <c:w val="0.81424828683744832"/>
          <c:h val="0.62227185016507081"/>
        </c:manualLayout>
      </c:layout>
      <c:lineChart>
        <c:grouping val="standard"/>
        <c:varyColors val="0"/>
        <c:ser>
          <c:idx val="0"/>
          <c:order val="0"/>
          <c:tx>
            <c:strRef>
              <c:f>Interface!$B$14</c:f>
              <c:strCache>
                <c:ptCount val="1"/>
                <c:pt idx="0">
                  <c:v>Wärmeres Fluid</c:v>
                </c:pt>
              </c:strCache>
            </c:strRef>
          </c:tx>
          <c:spPr>
            <a:ln w="28575" cap="rnd">
              <a:solidFill>
                <a:srgbClr val="C0172C"/>
              </a:solidFill>
              <a:round/>
            </a:ln>
            <a:effectLst/>
          </c:spPr>
          <c:marker>
            <c:symbol val="none"/>
          </c:marker>
          <c:dLbls>
            <c:dLbl>
              <c:idx val="0"/>
              <c:layout>
                <c:manualLayout>
                  <c:x val="-1.6348974477737793E-2"/>
                  <c:y val="-3.926874994284253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0"/>
              <c:layout>
                <c:manualLayout>
                  <c:x val="-4.7893968005130579E-2"/>
                  <c:y val="-6.497480497864596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 \°\C"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Berechnung!$E$23:$DA$23</c:f>
              <c:numCache>
                <c:formatCode>0.0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Berechnung!$E$28:$DA$28</c:f>
              <c:numCache>
                <c:formatCode>0.0</c:formatCode>
                <c:ptCount val="101"/>
                <c:pt idx="0">
                  <c:v>80</c:v>
                </c:pt>
                <c:pt idx="1">
                  <c:v>79.523053930864151</c:v>
                </c:pt>
                <c:pt idx="2">
                  <c:v>79.052163964639078</c:v>
                </c:pt>
                <c:pt idx="3">
                  <c:v>78.587253202939749</c:v>
                </c:pt>
                <c:pt idx="4">
                  <c:v>78.128245723811304</c:v>
                </c:pt>
                <c:pt idx="5">
                  <c:v>77.675066569330667</c:v>
                </c:pt>
                <c:pt idx="6">
                  <c:v>77.227641733365601</c:v>
                </c:pt>
                <c:pt idx="7">
                  <c:v>76.785898149489157</c:v>
                </c:pt>
                <c:pt idx="8">
                  <c:v>76.349763679047655</c:v>
                </c:pt>
                <c:pt idx="9">
                  <c:v>75.919167099380104</c:v>
                </c:pt>
                <c:pt idx="10">
                  <c:v>75.494038092187182</c:v>
                </c:pt>
                <c:pt idx="11">
                  <c:v>75.074307232048042</c:v>
                </c:pt>
                <c:pt idx="12">
                  <c:v>74.659905975082765</c:v>
                </c:pt>
                <c:pt idx="13">
                  <c:v>74.250766647758908</c:v>
                </c:pt>
                <c:pt idx="14">
                  <c:v>73.846822435840053</c:v>
                </c:pt>
                <c:pt idx="15">
                  <c:v>73.44800737347478</c:v>
                </c:pt>
                <c:pt idx="16">
                  <c:v>73.054256332424174</c:v>
                </c:pt>
                <c:pt idx="17">
                  <c:v>72.665505011426092</c:v>
                </c:pt>
                <c:pt idx="18">
                  <c:v>72.281689925694465</c:v>
                </c:pt>
                <c:pt idx="19">
                  <c:v>71.902748396551985</c:v>
                </c:pt>
                <c:pt idx="20">
                  <c:v>71.528618541194362</c:v>
                </c:pt>
                <c:pt idx="21">
                  <c:v>71.159239262584649</c:v>
                </c:pt>
                <c:pt idx="22">
                  <c:v>70.794550239475768</c:v>
                </c:pt>
                <c:pt idx="23">
                  <c:v>70.43449191655985</c:v>
                </c:pt>
                <c:pt idx="24">
                  <c:v>70.079005494742546</c:v>
                </c:pt>
                <c:pt idx="25">
                  <c:v>69.728032921540901</c:v>
                </c:pt>
                <c:pt idx="26">
                  <c:v>69.381516881603105</c:v>
                </c:pt>
                <c:pt idx="27">
                  <c:v>69.039400787348697</c:v>
                </c:pt>
                <c:pt idx="28">
                  <c:v>68.701628769727506</c:v>
                </c:pt>
                <c:pt idx="29">
                  <c:v>68.368145669096037</c:v>
                </c:pt>
                <c:pt idx="30">
                  <c:v>68.038897026209625</c:v>
                </c:pt>
                <c:pt idx="31">
                  <c:v>67.713829073329038</c:v>
                </c:pt>
                <c:pt idx="32">
                  <c:v>67.39288872543996</c:v>
                </c:pt>
                <c:pt idx="33">
                  <c:v>67.076023571583931</c:v>
                </c:pt>
                <c:pt idx="34">
                  <c:v>66.763181866299519</c:v>
                </c:pt>
                <c:pt idx="35">
                  <c:v>66.454312521171914</c:v>
                </c:pt>
                <c:pt idx="36">
                  <c:v>66.149365096490087</c:v>
                </c:pt>
                <c:pt idx="37">
                  <c:v>65.848289793009712</c:v>
                </c:pt>
                <c:pt idx="38">
                  <c:v>65.551037443820746</c:v>
                </c:pt>
                <c:pt idx="39">
                  <c:v>65.257559506318245</c:v>
                </c:pt>
                <c:pt idx="40">
                  <c:v>64.967808054275153</c:v>
                </c:pt>
                <c:pt idx="41">
                  <c:v>64.681735770015749</c:v>
                </c:pt>
                <c:pt idx="42">
                  <c:v>64.399295936688446</c:v>
                </c:pt>
                <c:pt idx="43">
                  <c:v>64.120442430636757</c:v>
                </c:pt>
                <c:pt idx="44">
                  <c:v>63.845129713867045</c:v>
                </c:pt>
                <c:pt idx="45">
                  <c:v>63.573312826612039</c:v>
                </c:pt>
                <c:pt idx="46">
                  <c:v>63.304947379988633</c:v>
                </c:pt>
                <c:pt idx="47">
                  <c:v>63.03998954874907</c:v>
                </c:pt>
                <c:pt idx="48">
                  <c:v>62.778396064124024</c:v>
                </c:pt>
                <c:pt idx="49">
                  <c:v>62.520124206756648</c:v>
                </c:pt>
                <c:pt idx="50">
                  <c:v>62.265131799726305</c:v>
                </c:pt>
                <c:pt idx="51">
                  <c:v>62.013377201660902</c:v>
                </c:pt>
                <c:pt idx="52">
                  <c:v>61.764819299936676</c:v>
                </c:pt>
                <c:pt idx="53">
                  <c:v>61.51941750396432</c:v>
                </c:pt>
                <c:pt idx="54">
                  <c:v>61.277131738560357</c:v>
                </c:pt>
                <c:pt idx="55">
                  <c:v>61.037922437402671</c:v>
                </c:pt>
                <c:pt idx="56">
                  <c:v>60.801750536569202</c:v>
                </c:pt>
                <c:pt idx="57">
                  <c:v>60.568577468158608</c:v>
                </c:pt>
                <c:pt idx="58">
                  <c:v>60.338365153991916</c:v>
                </c:pt>
                <c:pt idx="59">
                  <c:v>60.111075999394309</c:v>
                </c:pt>
                <c:pt idx="60">
                  <c:v>59.88667288705561</c:v>
                </c:pt>
                <c:pt idx="61">
                  <c:v>59.665119170968943</c:v>
                </c:pt>
                <c:pt idx="62">
                  <c:v>59.446378670446293</c:v>
                </c:pt>
                <c:pt idx="63">
                  <c:v>59.230415664209985</c:v>
                </c:pt>
                <c:pt idx="64">
                  <c:v>59.017194884559295</c:v>
                </c:pt>
                <c:pt idx="65">
                  <c:v>58.806681511611046</c:v>
                </c:pt>
                <c:pt idx="66">
                  <c:v>58.598841167613394</c:v>
                </c:pt>
                <c:pt idx="67">
                  <c:v>58.393639911331753</c:v>
                </c:pt>
                <c:pt idx="68">
                  <c:v>58.191044232506101</c:v>
                </c:pt>
                <c:pt idx="69">
                  <c:v>57.991021046378577</c:v>
                </c:pt>
                <c:pt idx="70">
                  <c:v>57.79353768829057</c:v>
                </c:pt>
                <c:pt idx="71">
                  <c:v>57.598561908348465</c:v>
                </c:pt>
                <c:pt idx="72">
                  <c:v>57.406061866157145</c:v>
                </c:pt>
                <c:pt idx="73">
                  <c:v>57.216006125620197</c:v>
                </c:pt>
                <c:pt idx="74">
                  <c:v>57.02836364980638</c:v>
                </c:pt>
                <c:pt idx="75">
                  <c:v>56.843103795881063</c:v>
                </c:pt>
                <c:pt idx="76">
                  <c:v>56.660196310102194</c:v>
                </c:pt>
                <c:pt idx="77">
                  <c:v>56.479611322879691</c:v>
                </c:pt>
                <c:pt idx="78">
                  <c:v>56.301319343897589</c:v>
                </c:pt>
                <c:pt idx="79">
                  <c:v>56.125291257298215</c:v>
                </c:pt>
                <c:pt idx="80">
                  <c:v>55.951498316927342</c:v>
                </c:pt>
                <c:pt idx="81">
                  <c:v>55.779912141639912</c:v>
                </c:pt>
                <c:pt idx="82">
                  <c:v>55.610504710665218</c:v>
                </c:pt>
                <c:pt idx="83">
                  <c:v>55.443248359030989</c:v>
                </c:pt>
                <c:pt idx="84">
                  <c:v>55.278115773045585</c:v>
                </c:pt>
                <c:pt idx="85">
                  <c:v>55.115079985837582</c:v>
                </c:pt>
                <c:pt idx="86">
                  <c:v>54.954114372951942</c:v>
                </c:pt>
                <c:pt idx="87">
                  <c:v>54.795192648002093</c:v>
                </c:pt>
                <c:pt idx="88">
                  <c:v>54.638288858377294</c:v>
                </c:pt>
                <c:pt idx="89">
                  <c:v>54.483377381004459</c:v>
                </c:pt>
                <c:pt idx="90">
                  <c:v>54.330432918163737</c:v>
                </c:pt>
                <c:pt idx="91">
                  <c:v>54.179430493357373</c:v>
                </c:pt>
                <c:pt idx="92">
                  <c:v>54.030345447230872</c:v>
                </c:pt>
                <c:pt idx="93">
                  <c:v>53.883153433546042</c:v>
                </c:pt>
                <c:pt idx="94">
                  <c:v>53.737830415205131</c:v>
                </c:pt>
                <c:pt idx="95">
                  <c:v>53.594352660325505</c:v>
                </c:pt>
                <c:pt idx="96">
                  <c:v>53.452696738364082</c:v>
                </c:pt>
                <c:pt idx="97">
                  <c:v>53.312839516291042</c:v>
                </c:pt>
                <c:pt idx="98">
                  <c:v>53.17475815481211</c:v>
                </c:pt>
                <c:pt idx="99">
                  <c:v>53.038430104638763</c:v>
                </c:pt>
                <c:pt idx="100">
                  <c:v>52.903833102805905</c:v>
                </c:pt>
              </c:numCache>
            </c:numRef>
          </c:val>
          <c:smooth val="1"/>
        </c:ser>
        <c:ser>
          <c:idx val="1"/>
          <c:order val="1"/>
          <c:tx>
            <c:strRef>
              <c:f>Interface!$B$19</c:f>
              <c:strCache>
                <c:ptCount val="1"/>
                <c:pt idx="0">
                  <c:v>Kälteres Fluid</c:v>
                </c:pt>
              </c:strCache>
            </c:strRef>
          </c:tx>
          <c:spPr>
            <a:ln w="28575" cap="rnd">
              <a:solidFill>
                <a:srgbClr val="0070C0"/>
              </a:solidFill>
              <a:round/>
            </a:ln>
            <a:effectLst/>
          </c:spPr>
          <c:marker>
            <c:symbol val="none"/>
          </c:marker>
          <c:dLbls>
            <c:dLbl>
              <c:idx val="0"/>
              <c:layout>
                <c:manualLayout>
                  <c:x val="-1.5571311504613987E-2"/>
                  <c:y val="5.78356973670974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0"/>
              <c:layout>
                <c:manualLayout>
                  <c:x val="-4.6292748438292348E-2"/>
                  <c:y val="4.174610851172768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 \°\C"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Berechnung!$E$23:$DA$23</c:f>
              <c:numCache>
                <c:formatCode>0.0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Berechnung!$E$29:$DA$29</c:f>
              <c:numCache>
                <c:formatCode>0.0</c:formatCode>
                <c:ptCount val="101"/>
                <c:pt idx="0">
                  <c:v>20</c:v>
                </c:pt>
                <c:pt idx="1">
                  <c:v>20.284914019794414</c:v>
                </c:pt>
                <c:pt idx="2">
                  <c:v>20.56621029591453</c:v>
                </c:pt>
                <c:pt idx="3">
                  <c:v>20.843934765268965</c:v>
                </c:pt>
                <c:pt idx="4">
                  <c:v>21.118132781474728</c:v>
                </c:pt>
                <c:pt idx="5">
                  <c:v>21.38884912226364</c:v>
                </c:pt>
                <c:pt idx="6">
                  <c:v>21.656127996794744</c:v>
                </c:pt>
                <c:pt idx="7">
                  <c:v>21.920013052873859</c:v>
                </c:pt>
                <c:pt idx="8">
                  <c:v>22.180547384081446</c:v>
                </c:pt>
                <c:pt idx="9">
                  <c:v>22.437773536809978</c:v>
                </c:pt>
                <c:pt idx="10">
                  <c:v>22.691733517211958</c:v>
                </c:pt>
                <c:pt idx="11">
                  <c:v>22.942468798059714</c:v>
                </c:pt>
                <c:pt idx="12">
                  <c:v>23.190020325518059</c:v>
                </c:pt>
                <c:pt idx="13">
                  <c:v>23.434428525830995</c:v>
                </c:pt>
                <c:pt idx="14">
                  <c:v>23.675733311923508</c:v>
                </c:pt>
                <c:pt idx="15">
                  <c:v>23.913974089919485</c:v>
                </c:pt>
                <c:pt idx="16">
                  <c:v>24.149189765576956</c:v>
                </c:pt>
                <c:pt idx="17">
                  <c:v>24.381418750641522</c:v>
                </c:pt>
                <c:pt idx="18">
                  <c:v>24.610698969119191</c:v>
                </c:pt>
                <c:pt idx="19">
                  <c:v>24.837067863469542</c:v>
                </c:pt>
                <c:pt idx="20">
                  <c:v>25.060562400720215</c:v>
                </c:pt>
                <c:pt idx="21">
                  <c:v>25.281219078503799</c:v>
                </c:pt>
                <c:pt idx="22">
                  <c:v>25.49907393101806</c:v>
                </c:pt>
                <c:pt idx="23">
                  <c:v>25.714162534910486</c:v>
                </c:pt>
                <c:pt idx="24">
                  <c:v>25.926520015088084</c:v>
                </c:pt>
                <c:pt idx="25">
                  <c:v>26.136181050453466</c:v>
                </c:pt>
                <c:pt idx="26">
                  <c:v>26.343179879568034</c:v>
                </c:pt>
                <c:pt idx="27">
                  <c:v>26.547550306243309</c:v>
                </c:pt>
                <c:pt idx="28">
                  <c:v>26.749325705061228</c:v>
                </c:pt>
                <c:pt idx="29">
                  <c:v>26.948539026824353</c:v>
                </c:pt>
                <c:pt idx="30">
                  <c:v>27.145222803936903</c:v>
                </c:pt>
                <c:pt idx="31">
                  <c:v>27.339409155717419</c:v>
                </c:pt>
                <c:pt idx="32">
                  <c:v>27.531129793643995</c:v>
                </c:pt>
                <c:pt idx="33">
                  <c:v>27.720416026532892</c:v>
                </c:pt>
                <c:pt idx="34">
                  <c:v>27.907298765651422</c:v>
                </c:pt>
                <c:pt idx="35">
                  <c:v>28.091808529765881</c:v>
                </c:pt>
                <c:pt idx="36">
                  <c:v>28.273975450125391</c:v>
                </c:pt>
                <c:pt idx="37">
                  <c:v>28.453829275382489</c:v>
                </c:pt>
                <c:pt idx="38">
                  <c:v>28.631399376451164</c:v>
                </c:pt>
                <c:pt idx="39">
                  <c:v>28.806714751303318</c:v>
                </c:pt>
                <c:pt idx="40">
                  <c:v>28.979804029704205</c:v>
                </c:pt>
                <c:pt idx="41">
                  <c:v>29.150695477887844</c:v>
                </c:pt>
                <c:pt idx="42">
                  <c:v>29.319417003172966</c:v>
                </c:pt>
                <c:pt idx="43">
                  <c:v>29.485996158520457</c:v>
                </c:pt>
                <c:pt idx="44">
                  <c:v>29.650460147032831</c:v>
                </c:pt>
                <c:pt idx="45">
                  <c:v>29.812835826396636</c:v>
                </c:pt>
                <c:pt idx="46">
                  <c:v>29.973149713268437</c:v>
                </c:pt>
                <c:pt idx="47">
                  <c:v>30.131427987605093</c:v>
                </c:pt>
                <c:pt idx="48">
                  <c:v>30.287696496939052</c:v>
                </c:pt>
                <c:pt idx="49">
                  <c:v>30.441980760599378</c:v>
                </c:pt>
                <c:pt idx="50">
                  <c:v>30.594305973879152</c:v>
                </c:pt>
                <c:pt idx="51">
                  <c:v>30.744697012149999</c:v>
                </c:pt>
                <c:pt idx="52">
                  <c:v>30.893178434924323</c:v>
                </c:pt>
                <c:pt idx="53">
                  <c:v>31.039774489865998</c:v>
                </c:pt>
                <c:pt idx="54">
                  <c:v>31.184509116750085</c:v>
                </c:pt>
                <c:pt idx="55">
                  <c:v>31.327405951372356</c:v>
                </c:pt>
                <c:pt idx="56">
                  <c:v>31.468488329409077</c:v>
                </c:pt>
                <c:pt idx="57">
                  <c:v>31.607779290227835</c:v>
                </c:pt>
                <c:pt idx="58">
                  <c:v>31.745301580649986</c:v>
                </c:pt>
                <c:pt idx="59">
                  <c:v>31.881077658665287</c:v>
                </c:pt>
                <c:pt idx="60">
                  <c:v>32.015129697099397</c:v>
                </c:pt>
                <c:pt idx="61">
                  <c:v>32.147479587234798</c:v>
                </c:pt>
                <c:pt idx="62">
                  <c:v>32.278148942385727</c:v>
                </c:pt>
                <c:pt idx="63">
                  <c:v>32.407159101427723</c:v>
                </c:pt>
                <c:pt idx="64">
                  <c:v>32.534531132282375</c:v>
                </c:pt>
                <c:pt idx="65">
                  <c:v>32.660285835357797</c:v>
                </c:pt>
                <c:pt idx="66">
                  <c:v>32.784443746945406</c:v>
                </c:pt>
                <c:pt idx="67">
                  <c:v>32.907025142573623</c:v>
                </c:pt>
                <c:pt idx="68">
                  <c:v>33.028050040318931</c:v>
                </c:pt>
                <c:pt idx="69">
                  <c:v>33.147538204074927</c:v>
                </c:pt>
                <c:pt idx="70">
                  <c:v>33.265509146779834</c:v>
                </c:pt>
                <c:pt idx="71">
                  <c:v>33.38198213360306</c:v>
                </c:pt>
                <c:pt idx="72">
                  <c:v>33.496976185091313</c:v>
                </c:pt>
                <c:pt idx="73">
                  <c:v>33.610510080274672</c:v>
                </c:pt>
                <c:pt idx="74">
                  <c:v>33.722602359733344</c:v>
                </c:pt>
                <c:pt idx="75">
                  <c:v>33.833271328625415</c:v>
                </c:pt>
                <c:pt idx="76">
                  <c:v>33.942535059676104</c:v>
                </c:pt>
                <c:pt idx="77">
                  <c:v>34.050411396129221</c:v>
                </c:pt>
                <c:pt idx="78">
                  <c:v>34.15691795466094</c:v>
                </c:pt>
                <c:pt idx="79">
                  <c:v>34.262072128256747</c:v>
                </c:pt>
                <c:pt idx="80">
                  <c:v>34.365891089051765</c:v>
                </c:pt>
                <c:pt idx="81">
                  <c:v>34.468391791135055</c:v>
                </c:pt>
                <c:pt idx="82">
                  <c:v>34.56959097331827</c:v>
                </c:pt>
                <c:pt idx="83">
                  <c:v>34.669505161869189</c:v>
                </c:pt>
                <c:pt idx="84">
                  <c:v>34.768150673210528</c:v>
                </c:pt>
                <c:pt idx="85">
                  <c:v>34.865543616584475</c:v>
                </c:pt>
                <c:pt idx="86">
                  <c:v>34.961699896683427</c:v>
                </c:pt>
                <c:pt idx="87">
                  <c:v>35.056635216247258</c:v>
                </c:pt>
                <c:pt idx="88">
                  <c:v>35.150365078627658</c:v>
                </c:pt>
                <c:pt idx="89">
                  <c:v>35.242904790319919</c:v>
                </c:pt>
                <c:pt idx="90">
                  <c:v>35.334269463462519</c:v>
                </c:pt>
                <c:pt idx="91">
                  <c:v>35.424474018305034</c:v>
                </c:pt>
                <c:pt idx="92">
                  <c:v>35.51353318564464</c:v>
                </c:pt>
                <c:pt idx="93">
                  <c:v>35.601461509231761</c:v>
                </c:pt>
                <c:pt idx="94">
                  <c:v>35.688273348145081</c:v>
                </c:pt>
                <c:pt idx="95">
                  <c:v>35.773982879136497</c:v>
                </c:pt>
                <c:pt idx="96">
                  <c:v>35.858604098946188</c:v>
                </c:pt>
                <c:pt idx="97">
                  <c:v>35.942150826588389</c:v>
                </c:pt>
                <c:pt idx="98">
                  <c:v>36.02463670560806</c:v>
                </c:pt>
                <c:pt idx="99">
                  <c:v>36.106075206308986</c:v>
                </c:pt>
                <c:pt idx="100">
                  <c:v>36.18647962795346</c:v>
                </c:pt>
              </c:numCache>
            </c:numRef>
          </c:val>
          <c:smooth val="1"/>
        </c:ser>
        <c:dLbls>
          <c:showLegendKey val="0"/>
          <c:showVal val="0"/>
          <c:showCatName val="0"/>
          <c:showSerName val="0"/>
          <c:showPercent val="0"/>
          <c:showBubbleSize val="0"/>
        </c:dLbls>
        <c:smooth val="0"/>
        <c:axId val="323940792"/>
        <c:axId val="323943928"/>
      </c:lineChart>
      <c:catAx>
        <c:axId val="3239407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r>
                  <a:rPr lang="en-US" sz="1100" b="1">
                    <a:solidFill>
                      <a:sysClr val="windowText" lastClr="000000"/>
                    </a:solidFill>
                  </a:rPr>
                  <a:t>Position x im Wärmeübertrager [%]</a:t>
                </a:r>
              </a:p>
            </c:rich>
          </c:tx>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w="9525" cap="flat" cmpd="sng" algn="ctr">
            <a:solidFill>
              <a:schemeClr val="tx1">
                <a:alpha val="9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323943928"/>
        <c:crosses val="autoZero"/>
        <c:auto val="1"/>
        <c:lblAlgn val="ctr"/>
        <c:lblOffset val="100"/>
        <c:tickLblSkip val="10"/>
        <c:tickMarkSkip val="10"/>
        <c:noMultiLvlLbl val="0"/>
      </c:catAx>
      <c:valAx>
        <c:axId val="323943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r>
                  <a:rPr lang="en-US" sz="1100" b="1">
                    <a:solidFill>
                      <a:sysClr val="windowText" lastClr="000000"/>
                    </a:solidFill>
                    <a:latin typeface="+mn-lt"/>
                  </a:rPr>
                  <a:t>Temperatur </a:t>
                </a:r>
                <a:r>
                  <a:rPr lang="el-GR" sz="1100" b="1">
                    <a:solidFill>
                      <a:sysClr val="windowText" lastClr="000000"/>
                    </a:solidFill>
                    <a:latin typeface="+mn-lt"/>
                  </a:rPr>
                  <a:t>ϑ</a:t>
                </a:r>
                <a:r>
                  <a:rPr lang="en-US" sz="1100" b="1">
                    <a:solidFill>
                      <a:sysClr val="windowText" lastClr="000000"/>
                    </a:solidFill>
                    <a:latin typeface="+mn-lt"/>
                  </a:rPr>
                  <a:t> [°C]</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de-DE"/>
          </a:p>
        </c:txPr>
        <c:crossAx val="323940792"/>
        <c:crosses val="autoZero"/>
        <c:crossBetween val="midCat"/>
      </c:valAx>
      <c:spPr>
        <a:solidFill>
          <a:schemeClr val="bg1"/>
        </a:solidFill>
        <a:ln>
          <a:solidFill>
            <a:schemeClr val="tx1"/>
          </a:solidFill>
        </a:ln>
        <a:effectLst/>
      </c:spPr>
    </c:plotArea>
    <c:legend>
      <c:legendPos val="b"/>
      <c:layout>
        <c:manualLayout>
          <c:xMode val="edge"/>
          <c:yMode val="edge"/>
          <c:x val="0.10299426372608401"/>
          <c:y val="0.91231071725790369"/>
          <c:w val="0.83021056757045641"/>
          <c:h val="7.839776125545282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lumMod val="85000"/>
      </a:schemeClr>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 dropStyle="combo" dx="16" fmlaLink="'Verwaltung (ausblenden)'!D12" fmlaRange="'Verwaltung (ausblenden)'!$C$10:$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28575</xdr:rowOff>
        </xdr:from>
        <xdr:to>
          <xdr:col>4</xdr:col>
          <xdr:colOff>400050</xdr:colOff>
          <xdr:row>7</xdr:row>
          <xdr:rowOff>219075</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8</xdr:col>
      <xdr:colOff>466725</xdr:colOff>
      <xdr:row>1</xdr:row>
      <xdr:rowOff>57150</xdr:rowOff>
    </xdr:from>
    <xdr:to>
      <xdr:col>11</xdr:col>
      <xdr:colOff>757357</xdr:colOff>
      <xdr:row>2</xdr:row>
      <xdr:rowOff>148252</xdr:rowOff>
    </xdr:to>
    <xdr:pic>
      <xdr:nvPicPr>
        <xdr:cNvPr id="10" name="Grafik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2800" y="247650"/>
          <a:ext cx="2576632" cy="624502"/>
        </a:xfrm>
        <a:prstGeom prst="rect">
          <a:avLst/>
        </a:prstGeom>
      </xdr:spPr>
    </xdr:pic>
    <xdr:clientData fPrintsWithSheet="0"/>
  </xdr:twoCellAnchor>
  <xdr:oneCellAnchor>
    <xdr:from>
      <xdr:col>7</xdr:col>
      <xdr:colOff>0</xdr:colOff>
      <xdr:row>9</xdr:row>
      <xdr:rowOff>0</xdr:rowOff>
    </xdr:from>
    <xdr:ext cx="1832040" cy="177869"/>
    <mc:AlternateContent xmlns:mc="http://schemas.openxmlformats.org/markup-compatibility/2006" xmlns:a14="http://schemas.microsoft.com/office/drawing/2010/main">
      <mc:Choice Requires="a14">
        <xdr:sp macro="" textlink="">
          <xdr:nvSpPr>
            <xdr:cNvPr id="12" name="Textfeld 11"/>
            <xdr:cNvSpPr txBox="1"/>
          </xdr:nvSpPr>
          <xdr:spPr>
            <a:xfrm>
              <a:off x="5543550" y="2333625"/>
              <a:ext cx="1832040" cy="17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m:rPr>
                      <m:nor/>
                    </m:rPr>
                    <a:rPr lang="de-DE" sz="1100" b="1" i="0">
                      <a:solidFill>
                        <a:schemeClr val="tx1"/>
                      </a:solidFill>
                      <a:effectLst/>
                      <a:latin typeface="+mn-lt"/>
                      <a:ea typeface="+mn-ea"/>
                      <a:cs typeface="+mn-cs"/>
                    </a:rPr>
                    <m:t> Ü</m:t>
                  </m:r>
                  <m:r>
                    <m:rPr>
                      <m:nor/>
                    </m:rPr>
                    <a:rPr lang="de-DE" sz="1100" b="1" i="0">
                      <a:solidFill>
                        <a:schemeClr val="tx1"/>
                      </a:solidFill>
                      <a:effectLst/>
                      <a:latin typeface="+mn-lt"/>
                      <a:ea typeface="+mn-ea"/>
                      <a:cs typeface="+mn-cs"/>
                    </a:rPr>
                    <m:t>bertragene</m:t>
                  </m:r>
                  <m:r>
                    <m:rPr>
                      <m:nor/>
                    </m:rPr>
                    <a:rPr lang="de-DE" sz="1100" b="1" i="0">
                      <a:solidFill>
                        <a:schemeClr val="tx1"/>
                      </a:solidFill>
                      <a:effectLst/>
                      <a:latin typeface="+mn-lt"/>
                      <a:ea typeface="+mn-ea"/>
                      <a:cs typeface="+mn-cs"/>
                    </a:rPr>
                    <m:t> </m:t>
                  </m:r>
                  <m:r>
                    <m:rPr>
                      <m:nor/>
                    </m:rPr>
                    <a:rPr lang="de-DE" sz="1100" b="1" i="0">
                      <a:latin typeface="+mn-lt"/>
                    </a:rPr>
                    <m:t>W</m:t>
                  </m:r>
                  <m:r>
                    <m:rPr>
                      <m:nor/>
                    </m:rPr>
                    <a:rPr lang="de-DE" sz="1100" b="1" i="0">
                      <a:latin typeface="+mn-lt"/>
                    </a:rPr>
                    <m:t>ä</m:t>
                  </m:r>
                  <m:r>
                    <m:rPr>
                      <m:nor/>
                    </m:rPr>
                    <a:rPr lang="de-DE" sz="1100" b="1" i="0">
                      <a:latin typeface="+mn-lt"/>
                    </a:rPr>
                    <m:t>rmeleistung</m:t>
                  </m:r>
                </m:oMath>
              </a14:m>
              <a:r>
                <a:rPr lang="de-DE" sz="1100" b="1" i="0">
                  <a:latin typeface="+mn-lt"/>
                </a:rPr>
                <a:t> </a:t>
              </a:r>
              <a14:m>
                <m:oMath xmlns:m="http://schemas.openxmlformats.org/officeDocument/2006/math">
                  <m:acc>
                    <m:accPr>
                      <m:chr m:val="̇"/>
                      <m:ctrlPr>
                        <a:rPr lang="de-DE" sz="1100" b="1" i="1">
                          <a:solidFill>
                            <a:schemeClr val="tx1"/>
                          </a:solidFill>
                          <a:effectLst/>
                          <a:latin typeface="Cambria Math" panose="02040503050406030204" pitchFamily="18" charset="0"/>
                          <a:ea typeface="+mn-ea"/>
                          <a:cs typeface="+mn-cs"/>
                        </a:rPr>
                      </m:ctrlPr>
                    </m:accPr>
                    <m:e>
                      <m:r>
                        <m:rPr>
                          <m:nor/>
                        </m:rPr>
                        <a:rPr lang="de-DE" sz="1100" b="1" i="0">
                          <a:solidFill>
                            <a:schemeClr val="tx1"/>
                          </a:solidFill>
                          <a:effectLst/>
                          <a:latin typeface="+mn-lt"/>
                          <a:ea typeface="+mn-ea"/>
                          <a:cs typeface="+mn-cs"/>
                        </a:rPr>
                        <m:t>Q</m:t>
                      </m:r>
                    </m:e>
                  </m:acc>
                </m:oMath>
              </a14:m>
              <a:endParaRPr lang="de-DE" sz="1100" b="1" i="0">
                <a:latin typeface="+mn-lt"/>
              </a:endParaRPr>
            </a:p>
          </xdr:txBody>
        </xdr:sp>
      </mc:Choice>
      <mc:Fallback xmlns="">
        <xdr:sp macro="" textlink="">
          <xdr:nvSpPr>
            <xdr:cNvPr id="12" name="Textfeld 11"/>
            <xdr:cNvSpPr txBox="1"/>
          </xdr:nvSpPr>
          <xdr:spPr>
            <a:xfrm>
              <a:off x="5543550" y="2333625"/>
              <a:ext cx="1832040" cy="17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de-DE" sz="1100" b="1" i="0">
                  <a:solidFill>
                    <a:schemeClr val="tx1"/>
                  </a:solidFill>
                  <a:effectLst/>
                  <a:latin typeface="Cambria Math" panose="02040503050406030204" pitchFamily="18" charset="0"/>
                  <a:ea typeface="+mn-ea"/>
                  <a:cs typeface="+mn-cs"/>
                </a:rPr>
                <a:t>" Übertragene </a:t>
              </a:r>
              <a:r>
                <a:rPr lang="de-DE" sz="1100" b="1" i="0">
                  <a:latin typeface="Cambria Math" panose="02040503050406030204" pitchFamily="18" charset="0"/>
                </a:rPr>
                <a:t>Wärmeleistung</a:t>
              </a:r>
              <a:r>
                <a:rPr lang="de-DE" sz="1100" b="1" i="0">
                  <a:latin typeface="+mn-lt"/>
                </a:rPr>
                <a:t>" </a:t>
              </a:r>
              <a:r>
                <a:rPr lang="de-DE" sz="1100" b="1" i="0">
                  <a:solidFill>
                    <a:schemeClr val="tx1"/>
                  </a:solidFill>
                  <a:effectLst/>
                  <a:latin typeface="+mn-lt"/>
                  <a:ea typeface="+mn-ea"/>
                  <a:cs typeface="+mn-cs"/>
                </a:rPr>
                <a:t>"Q</a:t>
              </a:r>
              <a:r>
                <a:rPr lang="de-DE" sz="1100" b="1" i="0">
                  <a:solidFill>
                    <a:schemeClr val="tx1"/>
                  </a:solidFill>
                  <a:effectLst/>
                  <a:latin typeface="Cambria Math" panose="02040503050406030204" pitchFamily="18" charset="0"/>
                  <a:ea typeface="+mn-ea"/>
                  <a:cs typeface="+mn-cs"/>
                </a:rPr>
                <a:t>"  ̇</a:t>
              </a:r>
              <a:endParaRPr lang="de-DE" sz="1100" b="1" i="0">
                <a:latin typeface="+mn-lt"/>
              </a:endParaRPr>
            </a:p>
          </xdr:txBody>
        </xdr:sp>
      </mc:Fallback>
    </mc:AlternateContent>
    <xdr:clientData/>
  </xdr:oneCellAnchor>
  <xdr:twoCellAnchor>
    <xdr:from>
      <xdr:col>7</xdr:col>
      <xdr:colOff>0</xdr:colOff>
      <xdr:row>12</xdr:row>
      <xdr:rowOff>0</xdr:rowOff>
    </xdr:from>
    <xdr:to>
      <xdr:col>12</xdr:col>
      <xdr:colOff>9525</xdr:colOff>
      <xdr:row>25</xdr:row>
      <xdr:rowOff>28575</xdr:rowOff>
    </xdr:to>
    <xdr:graphicFrame macro="">
      <xdr:nvGraphicFramePr>
        <xdr:cNvPr id="7" name="Diagramm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66695</xdr:colOff>
      <xdr:row>21</xdr:row>
      <xdr:rowOff>7144</xdr:rowOff>
    </xdr:from>
    <xdr:to>
      <xdr:col>7</xdr:col>
      <xdr:colOff>423785</xdr:colOff>
      <xdr:row>21</xdr:row>
      <xdr:rowOff>1054742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6695" y="6712744"/>
          <a:ext cx="1881090" cy="1047598"/>
        </a:xfrm>
        <a:prstGeom prst="rect">
          <a:avLst/>
        </a:prstGeom>
      </xdr:spPr>
    </xdr:pic>
    <xdr:clientData/>
  </xdr:twoCellAnchor>
  <xdr:twoCellAnchor editAs="oneCell">
    <xdr:from>
      <xdr:col>5</xdr:col>
      <xdr:colOff>65517</xdr:colOff>
      <xdr:row>23</xdr:row>
      <xdr:rowOff>13097</xdr:rowOff>
    </xdr:from>
    <xdr:to>
      <xdr:col>7</xdr:col>
      <xdr:colOff>422608</xdr:colOff>
      <xdr:row>24</xdr:row>
      <xdr:rowOff>12946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75517" y="7966472"/>
          <a:ext cx="1881091" cy="1047599"/>
        </a:xfrm>
        <a:prstGeom prst="rect">
          <a:avLst/>
        </a:prstGeom>
      </xdr:spPr>
    </xdr:pic>
    <xdr:clientData/>
  </xdr:twoCellAnchor>
  <xdr:oneCellAnchor>
    <xdr:from>
      <xdr:col>5</xdr:col>
      <xdr:colOff>304800</xdr:colOff>
      <xdr:row>13</xdr:row>
      <xdr:rowOff>428625</xdr:rowOff>
    </xdr:from>
    <xdr:ext cx="160492" cy="177869"/>
    <mc:AlternateContent xmlns:mc="http://schemas.openxmlformats.org/markup-compatibility/2006" xmlns:a14="http://schemas.microsoft.com/office/drawing/2010/main">
      <mc:Choice Requires="a14">
        <xdr:sp macro="" textlink="">
          <xdr:nvSpPr>
            <xdr:cNvPr id="4" name="Textfeld 3"/>
            <xdr:cNvSpPr txBox="1"/>
          </xdr:nvSpPr>
          <xdr:spPr>
            <a:xfrm>
              <a:off x="4114800" y="4610100"/>
              <a:ext cx="160492" cy="17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de-DE" sz="1100" b="1" i="0">
                        <a:solidFill>
                          <a:schemeClr val="tx1"/>
                        </a:solidFill>
                        <a:effectLst/>
                        <a:latin typeface="+mn-lt"/>
                        <a:ea typeface="+mn-ea"/>
                        <a:cs typeface="+mn-cs"/>
                      </a:rPr>
                      <m:t> </m:t>
                    </m:r>
                    <m:acc>
                      <m:accPr>
                        <m:chr m:val="̇"/>
                        <m:ctrlPr>
                          <a:rPr lang="de-DE" sz="1100" b="1" i="1">
                            <a:solidFill>
                              <a:schemeClr val="tx1"/>
                            </a:solidFill>
                            <a:effectLst/>
                            <a:latin typeface="Cambria Math" panose="02040503050406030204" pitchFamily="18" charset="0"/>
                            <a:ea typeface="+mn-ea"/>
                            <a:cs typeface="+mn-cs"/>
                          </a:rPr>
                        </m:ctrlPr>
                      </m:accPr>
                      <m:e>
                        <m:r>
                          <m:rPr>
                            <m:nor/>
                          </m:rPr>
                          <a:rPr lang="de-DE" sz="1100" b="0" i="0">
                            <a:solidFill>
                              <a:schemeClr val="tx1"/>
                            </a:solidFill>
                            <a:effectLst/>
                            <a:latin typeface="+mn-lt"/>
                            <a:ea typeface="+mn-ea"/>
                            <a:cs typeface="+mn-cs"/>
                          </a:rPr>
                          <m:t>Q</m:t>
                        </m:r>
                      </m:e>
                    </m:acc>
                  </m:oMath>
                </m:oMathPara>
              </a14:m>
              <a:endParaRPr lang="de-DE" sz="1100" b="1" i="0">
                <a:latin typeface="+mn-lt"/>
              </a:endParaRPr>
            </a:p>
          </xdr:txBody>
        </xdr:sp>
      </mc:Choice>
      <mc:Fallback xmlns="">
        <xdr:sp macro="" textlink="">
          <xdr:nvSpPr>
            <xdr:cNvPr id="4" name="Textfeld 3"/>
            <xdr:cNvSpPr txBox="1"/>
          </xdr:nvSpPr>
          <xdr:spPr>
            <a:xfrm>
              <a:off x="4114800" y="4610100"/>
              <a:ext cx="160492" cy="17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DE" sz="1100" b="1" i="0">
                  <a:solidFill>
                    <a:schemeClr val="tx1"/>
                  </a:solidFill>
                  <a:effectLst/>
                  <a:latin typeface="Cambria Math" panose="02040503050406030204" pitchFamily="18" charset="0"/>
                  <a:ea typeface="+mn-ea"/>
                  <a:cs typeface="+mn-cs"/>
                </a:rPr>
                <a:t>" " </a:t>
              </a:r>
              <a:r>
                <a:rPr lang="de-DE" sz="1100" b="0" i="0">
                  <a:solidFill>
                    <a:schemeClr val="tx1"/>
                  </a:solidFill>
                  <a:effectLst/>
                  <a:latin typeface="+mn-lt"/>
                  <a:ea typeface="+mn-ea"/>
                  <a:cs typeface="+mn-cs"/>
                </a:rPr>
                <a:t>"Q</a:t>
              </a:r>
              <a:r>
                <a:rPr lang="de-DE" sz="1100" b="1" i="0">
                  <a:solidFill>
                    <a:schemeClr val="tx1"/>
                  </a:solidFill>
                  <a:effectLst/>
                  <a:latin typeface="Cambria Math" panose="02040503050406030204" pitchFamily="18" charset="0"/>
                  <a:ea typeface="+mn-ea"/>
                  <a:cs typeface="+mn-cs"/>
                </a:rPr>
                <a:t>"  ̇</a:t>
              </a:r>
              <a:endParaRPr lang="de-DE" sz="1100" b="1" i="0">
                <a:latin typeface="+mn-lt"/>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72</xdr:row>
      <xdr:rowOff>61707</xdr:rowOff>
    </xdr:from>
    <xdr:ext cx="2078389" cy="177549"/>
    <mc:AlternateContent xmlns:mc="http://schemas.openxmlformats.org/markup-compatibility/2006" xmlns:a14="http://schemas.microsoft.com/office/drawing/2010/main">
      <mc:Choice Requires="a14">
        <xdr:sp macro="" textlink="">
          <xdr:nvSpPr>
            <xdr:cNvPr id="4" name="Textfeld 3"/>
            <xdr:cNvSpPr txBox="1"/>
          </xdr:nvSpPr>
          <xdr:spPr>
            <a:xfrm>
              <a:off x="1524000" y="19633511"/>
              <a:ext cx="2078389" cy="177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de-DE" sz="1100" b="0" i="1">
                            <a:solidFill>
                              <a:schemeClr val="tx1"/>
                            </a:solidFill>
                            <a:effectLst/>
                            <a:latin typeface="Cambria Math" panose="02040503050406030204" pitchFamily="18" charset="0"/>
                            <a:ea typeface="+mn-ea"/>
                            <a:cs typeface="+mn-cs"/>
                          </a:rPr>
                        </m:ctrlPr>
                      </m:accPr>
                      <m:e>
                        <m:r>
                          <m:rPr>
                            <m:nor/>
                          </m:rPr>
                          <a:rPr lang="de-DE" sz="1100" b="0" i="0">
                            <a:solidFill>
                              <a:schemeClr val="tx1"/>
                            </a:solidFill>
                            <a:effectLst/>
                            <a:latin typeface="+mn-lt"/>
                            <a:ea typeface="+mn-ea"/>
                            <a:cs typeface="+mn-cs"/>
                          </a:rPr>
                          <m:t>Q</m:t>
                        </m:r>
                      </m:e>
                    </m:acc>
                    <m:r>
                      <m:rPr>
                        <m:nor/>
                      </m:rPr>
                      <a:rPr lang="de-DE" sz="1100" b="0" i="0">
                        <a:solidFill>
                          <a:schemeClr val="tx1"/>
                        </a:solidFill>
                        <a:effectLst/>
                        <a:latin typeface="+mn-lt"/>
                        <a:ea typeface="+mn-ea"/>
                        <a:cs typeface="+mn-cs"/>
                      </a:rPr>
                      <m:t>: Ü</m:t>
                    </m:r>
                    <m:r>
                      <m:rPr>
                        <m:nor/>
                      </m:rPr>
                      <a:rPr lang="de-DE" sz="1100" b="0" i="0">
                        <a:solidFill>
                          <a:schemeClr val="tx1"/>
                        </a:solidFill>
                        <a:effectLst/>
                        <a:latin typeface="+mn-lt"/>
                        <a:ea typeface="+mn-ea"/>
                        <a:cs typeface="+mn-cs"/>
                      </a:rPr>
                      <m:t>bertragene</m:t>
                    </m:r>
                    <m:r>
                      <m:rPr>
                        <m:nor/>
                      </m:rPr>
                      <a:rPr lang="de-DE" sz="1100" b="0" i="0">
                        <a:solidFill>
                          <a:schemeClr val="tx1"/>
                        </a:solidFill>
                        <a:effectLst/>
                        <a:latin typeface="+mn-lt"/>
                        <a:ea typeface="+mn-ea"/>
                        <a:cs typeface="+mn-cs"/>
                      </a:rPr>
                      <m:t> </m:t>
                    </m:r>
                    <m:r>
                      <m:rPr>
                        <m:nor/>
                      </m:rPr>
                      <a:rPr lang="de-DE" sz="1100" b="0" i="0">
                        <a:latin typeface="+mn-lt"/>
                      </a:rPr>
                      <m:t>W</m:t>
                    </m:r>
                    <m:r>
                      <m:rPr>
                        <m:nor/>
                      </m:rPr>
                      <a:rPr lang="de-DE" sz="1100" b="0" i="0">
                        <a:latin typeface="+mn-lt"/>
                      </a:rPr>
                      <m:t>ä</m:t>
                    </m:r>
                    <m:r>
                      <m:rPr>
                        <m:nor/>
                      </m:rPr>
                      <a:rPr lang="de-DE" sz="1100" b="0" i="0">
                        <a:latin typeface="+mn-lt"/>
                      </a:rPr>
                      <m:t>rmeleistung</m:t>
                    </m:r>
                    <m:r>
                      <m:rPr>
                        <m:nor/>
                      </m:rPr>
                      <a:rPr lang="de-DE" sz="1100" b="0" i="0">
                        <a:latin typeface="+mn-lt"/>
                      </a:rPr>
                      <m:t> [</m:t>
                    </m:r>
                    <m:r>
                      <m:rPr>
                        <m:nor/>
                      </m:rPr>
                      <a:rPr lang="de-DE" sz="1100" b="0" i="0">
                        <a:latin typeface="+mn-lt"/>
                      </a:rPr>
                      <m:t>W</m:t>
                    </m:r>
                    <m:r>
                      <m:rPr>
                        <m:nor/>
                      </m:rPr>
                      <a:rPr lang="de-DE" sz="1100" b="0" i="0">
                        <a:latin typeface="+mn-lt"/>
                      </a:rPr>
                      <m:t>]</m:t>
                    </m:r>
                  </m:oMath>
                </m:oMathPara>
              </a14:m>
              <a:endParaRPr lang="de-DE" sz="1100" b="0" i="0">
                <a:latin typeface="+mn-lt"/>
              </a:endParaRPr>
            </a:p>
          </xdr:txBody>
        </xdr:sp>
      </mc:Choice>
      <mc:Fallback xmlns="">
        <xdr:sp macro="" textlink="">
          <xdr:nvSpPr>
            <xdr:cNvPr id="4" name="Textfeld 3"/>
            <xdr:cNvSpPr txBox="1"/>
          </xdr:nvSpPr>
          <xdr:spPr>
            <a:xfrm>
              <a:off x="1524000" y="19633511"/>
              <a:ext cx="2078389" cy="177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DE" sz="1100" b="0" i="0">
                  <a:solidFill>
                    <a:schemeClr val="tx1"/>
                  </a:solidFill>
                  <a:effectLst/>
                  <a:latin typeface="+mn-lt"/>
                  <a:ea typeface="+mn-ea"/>
                  <a:cs typeface="+mn-cs"/>
                </a:rPr>
                <a:t>"Q</a:t>
              </a:r>
              <a:r>
                <a:rPr lang="de-DE" sz="1100" b="0" i="0">
                  <a:solidFill>
                    <a:schemeClr val="tx1"/>
                  </a:solidFill>
                  <a:effectLst/>
                  <a:latin typeface="Cambria Math" panose="02040503050406030204" pitchFamily="18" charset="0"/>
                  <a:ea typeface="+mn-ea"/>
                  <a:cs typeface="+mn-cs"/>
                </a:rPr>
                <a:t>"  ̇": Übertragene </a:t>
              </a:r>
              <a:r>
                <a:rPr lang="de-DE" sz="1100" b="0" i="0">
                  <a:latin typeface="Cambria Math" panose="02040503050406030204" pitchFamily="18" charset="0"/>
                </a:rPr>
                <a:t>Wärmeleistung [W]</a:t>
              </a:r>
              <a:r>
                <a:rPr lang="de-DE" sz="1100" b="0" i="0">
                  <a:latin typeface="+mn-lt"/>
                </a:rPr>
                <a:t>"</a:t>
              </a:r>
            </a:p>
          </xdr:txBody>
        </xdr:sp>
      </mc:Fallback>
    </mc:AlternateContent>
    <xdr:clientData/>
  </xdr:oneCellAnchor>
  <xdr:oneCellAnchor>
    <xdr:from>
      <xdr:col>2</xdr:col>
      <xdr:colOff>0</xdr:colOff>
      <xdr:row>34</xdr:row>
      <xdr:rowOff>16566</xdr:rowOff>
    </xdr:from>
    <xdr:ext cx="1340560" cy="193515"/>
    <mc:AlternateContent xmlns:mc="http://schemas.openxmlformats.org/markup-compatibility/2006" xmlns:a14="http://schemas.microsoft.com/office/drawing/2010/main">
      <mc:Choice Requires="a14">
        <xdr:sp macro="" textlink="">
          <xdr:nvSpPr>
            <xdr:cNvPr id="13" name="Textfeld 12"/>
            <xdr:cNvSpPr txBox="1"/>
          </xdr:nvSpPr>
          <xdr:spPr>
            <a:xfrm>
              <a:off x="1524000" y="13094805"/>
              <a:ext cx="1340560" cy="193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de-DE" sz="1100" i="1">
                            <a:latin typeface="Cambria Math" panose="02040503050406030204" pitchFamily="18" charset="0"/>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latin typeface="Cambria Math" panose="02040503050406030204" pitchFamily="18" charset="0"/>
                          </a:rPr>
                          <m:t>𝑖</m:t>
                        </m:r>
                      </m:sub>
                    </m:sSub>
                    <m:r>
                      <a:rPr lang="de-DE" sz="1100" b="0" i="1">
                        <a:latin typeface="Cambria Math" panose="02040503050406030204" pitchFamily="18" charset="0"/>
                      </a:rPr>
                      <m:t>=</m:t>
                    </m:r>
                    <m:sSub>
                      <m:sSubPr>
                        <m:ctrlPr>
                          <a:rPr lang="de-DE" sz="1100" b="0" i="1">
                            <a:latin typeface="Cambria Math" panose="02040503050406030204" pitchFamily="18" charset="0"/>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𝑚</m:t>
                            </m:r>
                          </m:e>
                        </m:acc>
                      </m:e>
                      <m:sub>
                        <m:r>
                          <a:rPr lang="de-DE" sz="1100" b="0" i="1">
                            <a:latin typeface="Cambria Math" panose="02040503050406030204" pitchFamily="18" charset="0"/>
                          </a:rPr>
                          <m:t>𝑖</m:t>
                        </m:r>
                      </m:sub>
                    </m:sSub>
                    <m:r>
                      <a:rPr lang="de-DE" sz="1100" b="0" i="1">
                        <a:latin typeface="Cambria Math" panose="02040503050406030204" pitchFamily="18" charset="0"/>
                        <a:ea typeface="Cambria Math" panose="02040503050406030204" pitchFamily="18" charset="0"/>
                      </a:rPr>
                      <m:t>∙</m:t>
                    </m:r>
                    <m:sSub>
                      <m:sSubPr>
                        <m:ctrlPr>
                          <a:rPr lang="de-DE" sz="1100" b="0" i="1">
                            <a:latin typeface="Cambria Math" panose="02040503050406030204" pitchFamily="18" charset="0"/>
                            <a:ea typeface="Cambria Math" panose="02040503050406030204" pitchFamily="18" charset="0"/>
                          </a:rPr>
                        </m:ctrlPr>
                      </m:sSubPr>
                      <m:e>
                        <m:r>
                          <a:rPr lang="de-DE" sz="1100" b="0" i="1">
                            <a:latin typeface="Cambria Math" panose="02040503050406030204" pitchFamily="18" charset="0"/>
                            <a:ea typeface="Cambria Math" panose="02040503050406030204" pitchFamily="18" charset="0"/>
                          </a:rPr>
                          <m:t>𝑐</m:t>
                        </m:r>
                      </m:e>
                      <m:sub>
                        <m:r>
                          <m:rPr>
                            <m:sty m:val="p"/>
                          </m:rPr>
                          <a:rPr lang="de-DE" sz="1100" b="0" i="0">
                            <a:latin typeface="Cambria Math" panose="02040503050406030204" pitchFamily="18" charset="0"/>
                            <a:ea typeface="Cambria Math" panose="02040503050406030204" pitchFamily="18" charset="0"/>
                          </a:rPr>
                          <m:t>p</m:t>
                        </m:r>
                        <m:r>
                          <m:rPr>
                            <m:nor/>
                          </m:rPr>
                          <a:rPr lang="de-DE" sz="1100" b="0" i="0">
                            <a:latin typeface="Cambria Math" panose="02040503050406030204" pitchFamily="18" charset="0"/>
                            <a:ea typeface="Cambria Math" panose="02040503050406030204" pitchFamily="18" charset="0"/>
                          </a:rPr>
                          <m:t>,</m:t>
                        </m:r>
                        <m:r>
                          <a:rPr lang="de-DE" sz="1100" b="0" i="1">
                            <a:latin typeface="Cambria Math" panose="02040503050406030204" pitchFamily="18" charset="0"/>
                            <a:ea typeface="Cambria Math" panose="02040503050406030204" pitchFamily="18" charset="0"/>
                          </a:rPr>
                          <m:t>𝑖</m:t>
                        </m:r>
                      </m:sub>
                    </m:sSub>
                    <m:r>
                      <a:rPr lang="de-DE" sz="1100" b="0" i="1">
                        <a:latin typeface="Cambria Math" panose="02040503050406030204" pitchFamily="18" charset="0"/>
                        <a:ea typeface="Cambria Math" panose="02040503050406030204" pitchFamily="18" charset="0"/>
                      </a:rPr>
                      <m:t>          </m:t>
                    </m:r>
                    <m:r>
                      <m:rPr>
                        <m:nor/>
                      </m:rPr>
                      <a:rPr lang="de-DE" sz="1100" b="0" i="0">
                        <a:latin typeface="Cambria Math" panose="02040503050406030204" pitchFamily="18" charset="0"/>
                        <a:ea typeface="Cambria Math" panose="02040503050406030204" pitchFamily="18" charset="0"/>
                      </a:rPr>
                      <m:t>(1)</m:t>
                    </m:r>
                  </m:oMath>
                </m:oMathPara>
              </a14:m>
              <a:endParaRPr lang="de-DE" sz="1100"/>
            </a:p>
          </xdr:txBody>
        </xdr:sp>
      </mc:Choice>
      <mc:Fallback xmlns="">
        <xdr:sp macro="" textlink="">
          <xdr:nvSpPr>
            <xdr:cNvPr id="13" name="Textfeld 12"/>
            <xdr:cNvSpPr txBox="1"/>
          </xdr:nvSpPr>
          <xdr:spPr>
            <a:xfrm>
              <a:off x="1524000" y="13094805"/>
              <a:ext cx="1340560" cy="193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DE" sz="1100" b="0" i="0">
                  <a:solidFill>
                    <a:schemeClr val="tx1"/>
                  </a:solidFill>
                  <a:effectLst/>
                  <a:latin typeface="Cambria Math" panose="02040503050406030204" pitchFamily="18" charset="0"/>
                  <a:ea typeface="+mn-ea"/>
                  <a:cs typeface="+mn-cs"/>
                </a:rPr>
                <a:t>𝑊 ̇_</a:t>
              </a:r>
              <a:r>
                <a:rPr lang="de-DE" sz="1100" b="0" i="0">
                  <a:latin typeface="Cambria Math" panose="02040503050406030204" pitchFamily="18" charset="0"/>
                </a:rPr>
                <a:t>𝑖=</a:t>
              </a:r>
              <a:r>
                <a:rPr lang="de-DE" sz="1100" b="0" i="0">
                  <a:solidFill>
                    <a:schemeClr val="tx1"/>
                  </a:solidFill>
                  <a:effectLst/>
                  <a:latin typeface="Cambria Math" panose="02040503050406030204" pitchFamily="18" charset="0"/>
                  <a:ea typeface="+mn-ea"/>
                  <a:cs typeface="+mn-cs"/>
                </a:rPr>
                <a:t>𝑚 ̇_</a:t>
              </a:r>
              <a:r>
                <a:rPr lang="de-DE" sz="1100" b="0" i="0">
                  <a:latin typeface="Cambria Math" panose="02040503050406030204" pitchFamily="18" charset="0"/>
                </a:rPr>
                <a:t>𝑖</a:t>
              </a:r>
              <a:r>
                <a:rPr lang="de-DE" sz="1100" b="0" i="0">
                  <a:latin typeface="Cambria Math" panose="02040503050406030204" pitchFamily="18" charset="0"/>
                  <a:ea typeface="Cambria Math" panose="02040503050406030204" pitchFamily="18" charset="0"/>
                </a:rPr>
                <a:t>∙𝑐_(p"," 𝑖)           "(1)"</a:t>
              </a:r>
              <a:endParaRPr lang="de-DE" sz="1100"/>
            </a:p>
          </xdr:txBody>
        </xdr:sp>
      </mc:Fallback>
    </mc:AlternateContent>
    <xdr:clientData/>
  </xdr:oneCellAnchor>
  <xdr:oneCellAnchor>
    <xdr:from>
      <xdr:col>2</xdr:col>
      <xdr:colOff>0</xdr:colOff>
      <xdr:row>37</xdr:row>
      <xdr:rowOff>182215</xdr:rowOff>
    </xdr:from>
    <xdr:ext cx="1346651" cy="360420"/>
    <mc:AlternateContent xmlns:mc="http://schemas.openxmlformats.org/markup-compatibility/2006" xmlns:a14="http://schemas.microsoft.com/office/drawing/2010/main">
      <mc:Choice Requires="a14">
        <xdr:sp macro="" textlink="">
          <xdr:nvSpPr>
            <xdr:cNvPr id="22" name="Textfeld 21"/>
            <xdr:cNvSpPr txBox="1"/>
          </xdr:nvSpPr>
          <xdr:spPr>
            <a:xfrm>
              <a:off x="1524000" y="13906498"/>
              <a:ext cx="1346651" cy="36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de-DE" sz="1100" b="0" i="1">
                            <a:latin typeface="Cambria Math" panose="02040503050406030204" pitchFamily="18" charset="0"/>
                          </a:rPr>
                        </m:ctrlPr>
                      </m:sSubPr>
                      <m:e>
                        <m:r>
                          <m:rPr>
                            <m:nor/>
                          </m:rPr>
                          <a:rPr lang="de-DE" sz="1100" b="0" i="0">
                            <a:solidFill>
                              <a:schemeClr val="tx1"/>
                            </a:solidFill>
                            <a:effectLst/>
                            <a:latin typeface="+mn-lt"/>
                            <a:ea typeface="+mn-ea"/>
                            <a:cs typeface="+mn-cs"/>
                          </a:rPr>
                          <m:t>NTU</m:t>
                        </m:r>
                      </m:e>
                      <m:sub>
                        <m:r>
                          <a:rPr lang="de-DE" sz="1100" b="0" i="1">
                            <a:latin typeface="Cambria Math" panose="02040503050406030204" pitchFamily="18" charset="0"/>
                          </a:rPr>
                          <m:t>𝑖</m:t>
                        </m:r>
                      </m:sub>
                    </m:sSub>
                    <m:r>
                      <a:rPr lang="de-DE" sz="1100" b="0" i="1">
                        <a:latin typeface="Cambria Math" panose="02040503050406030204" pitchFamily="18" charset="0"/>
                      </a:rPr>
                      <m:t>=</m:t>
                    </m:r>
                    <m:f>
                      <m:fPr>
                        <m:ctrlPr>
                          <a:rPr lang="de-DE" sz="1100" b="0" i="1">
                            <a:latin typeface="Cambria Math" panose="02040503050406030204" pitchFamily="18" charset="0"/>
                          </a:rPr>
                        </m:ctrlPr>
                      </m:fPr>
                      <m:num>
                        <m:r>
                          <a:rPr lang="de-DE" sz="1100" b="0" i="1">
                            <a:latin typeface="Cambria Math" panose="02040503050406030204" pitchFamily="18" charset="0"/>
                          </a:rPr>
                          <m:t>𝑘</m:t>
                        </m:r>
                        <m:r>
                          <a:rPr lang="de-DE" sz="1100" b="0" i="1">
                            <a:latin typeface="Cambria Math" panose="02040503050406030204" pitchFamily="18" charset="0"/>
                          </a:rPr>
                          <m:t> ∙</m:t>
                        </m:r>
                        <m:r>
                          <a:rPr lang="de-DE" sz="1100" b="0" i="1">
                            <a:latin typeface="Cambria Math" panose="02040503050406030204" pitchFamily="18" charset="0"/>
                            <a:ea typeface="Cambria Math" panose="02040503050406030204" pitchFamily="18" charset="0"/>
                          </a:rPr>
                          <m:t>𝐴</m:t>
                        </m:r>
                      </m:num>
                      <m:den>
                        <m:sSub>
                          <m:sSubPr>
                            <m:ctrlPr>
                              <a:rPr lang="de-DE" sz="110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solidFill>
                                  <a:schemeClr val="tx1"/>
                                </a:solidFill>
                                <a:effectLst/>
                                <a:latin typeface="Cambria Math" panose="02040503050406030204" pitchFamily="18" charset="0"/>
                                <a:ea typeface="+mn-ea"/>
                                <a:cs typeface="+mn-cs"/>
                              </a:rPr>
                              <m:t>𝑖</m:t>
                            </m:r>
                          </m:sub>
                        </m:sSub>
                      </m:den>
                    </m:f>
                    <m:r>
                      <a:rPr lang="de-DE" sz="1100" b="0" i="1">
                        <a:solidFill>
                          <a:schemeClr val="tx1"/>
                        </a:solidFill>
                        <a:effectLst/>
                        <a:latin typeface="Cambria Math" panose="02040503050406030204" pitchFamily="18" charset="0"/>
                        <a:ea typeface="+mn-ea"/>
                        <a:cs typeface="+mn-cs"/>
                      </a:rPr>
                      <m:t>          (2)</m:t>
                    </m:r>
                  </m:oMath>
                </m:oMathPara>
              </a14:m>
              <a:endParaRPr lang="de-DE" sz="1100"/>
            </a:p>
          </xdr:txBody>
        </xdr:sp>
      </mc:Choice>
      <mc:Fallback xmlns="">
        <xdr:sp macro="" textlink="">
          <xdr:nvSpPr>
            <xdr:cNvPr id="22" name="Textfeld 21"/>
            <xdr:cNvSpPr txBox="1"/>
          </xdr:nvSpPr>
          <xdr:spPr>
            <a:xfrm>
              <a:off x="1524000" y="13906498"/>
              <a:ext cx="1346651" cy="36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DE" sz="1100" b="0" i="0">
                  <a:latin typeface="Cambria Math" panose="02040503050406030204" pitchFamily="18" charset="0"/>
                </a:rPr>
                <a:t>〖</a:t>
              </a:r>
              <a:r>
                <a:rPr lang="de-DE" sz="1100" b="0" i="0">
                  <a:solidFill>
                    <a:schemeClr val="tx1"/>
                  </a:solidFill>
                  <a:effectLst/>
                  <a:latin typeface="+mn-lt"/>
                  <a:ea typeface="+mn-ea"/>
                  <a:cs typeface="+mn-cs"/>
                </a:rPr>
                <a:t>"NTU</a:t>
              </a:r>
              <a:r>
                <a:rPr lang="de-DE" sz="1100" b="0" i="0">
                  <a:solidFill>
                    <a:schemeClr val="tx1"/>
                  </a:solidFill>
                  <a:effectLst/>
                  <a:latin typeface="Cambria Math" panose="02040503050406030204" pitchFamily="18" charset="0"/>
                  <a:ea typeface="+mn-ea"/>
                  <a:cs typeface="+mn-cs"/>
                </a:rPr>
                <a:t>" 〗_</a:t>
              </a:r>
              <a:r>
                <a:rPr lang="de-DE" sz="1100" b="0" i="0">
                  <a:latin typeface="Cambria Math" panose="02040503050406030204" pitchFamily="18" charset="0"/>
                </a:rPr>
                <a:t>𝑖=(𝑘 ∙</a:t>
              </a:r>
              <a:r>
                <a:rPr lang="de-DE" sz="1100" b="0" i="0">
                  <a:latin typeface="Cambria Math" panose="02040503050406030204" pitchFamily="18" charset="0"/>
                  <a:ea typeface="Cambria Math" panose="02040503050406030204" pitchFamily="18" charset="0"/>
                </a:rPr>
                <a:t>𝐴)/</a:t>
              </a:r>
              <a:r>
                <a:rPr lang="de-DE" sz="1100" b="0" i="0">
                  <a:solidFill>
                    <a:schemeClr val="tx1"/>
                  </a:solidFill>
                  <a:effectLst/>
                  <a:latin typeface="Cambria Math" panose="02040503050406030204" pitchFamily="18" charset="0"/>
                  <a:ea typeface="+mn-ea"/>
                  <a:cs typeface="+mn-cs"/>
                </a:rPr>
                <a:t>𝑊 ̇_𝑖            (2)</a:t>
              </a:r>
              <a:endParaRPr lang="de-DE" sz="1100"/>
            </a:p>
          </xdr:txBody>
        </xdr:sp>
      </mc:Fallback>
    </mc:AlternateContent>
    <xdr:clientData/>
  </xdr:oneCellAnchor>
  <xdr:oneCellAnchor>
    <xdr:from>
      <xdr:col>2</xdr:col>
      <xdr:colOff>0</xdr:colOff>
      <xdr:row>41</xdr:row>
      <xdr:rowOff>157367</xdr:rowOff>
    </xdr:from>
    <xdr:ext cx="1390189" cy="403700"/>
    <mc:AlternateContent xmlns:mc="http://schemas.openxmlformats.org/markup-compatibility/2006" xmlns:a14="http://schemas.microsoft.com/office/drawing/2010/main">
      <mc:Choice Requires="a14">
        <xdr:sp macro="" textlink="">
          <xdr:nvSpPr>
            <xdr:cNvPr id="23" name="Textfeld 22"/>
            <xdr:cNvSpPr txBox="1"/>
          </xdr:nvSpPr>
          <xdr:spPr>
            <a:xfrm>
              <a:off x="1524000" y="14743041"/>
              <a:ext cx="1390189" cy="403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de-DE" sz="1100" i="1">
                            <a:latin typeface="Cambria Math" panose="02040503050406030204" pitchFamily="18" charset="0"/>
                          </a:rPr>
                        </m:ctrlPr>
                      </m:fPr>
                      <m:num>
                        <m:sSub>
                          <m:sSubPr>
                            <m:ctrlPr>
                              <a:rPr lang="de-DE" sz="110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solidFill>
                                  <a:schemeClr val="tx1"/>
                                </a:solidFill>
                                <a:effectLst/>
                                <a:latin typeface="Cambria Math" panose="02040503050406030204" pitchFamily="18" charset="0"/>
                                <a:ea typeface="+mn-ea"/>
                                <a:cs typeface="+mn-cs"/>
                              </a:rPr>
                              <m:t>𝑖</m:t>
                            </m:r>
                          </m:sub>
                        </m:sSub>
                      </m:num>
                      <m:den>
                        <m:sSub>
                          <m:sSubPr>
                            <m:ctrlPr>
                              <a:rPr lang="de-DE" sz="110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solidFill>
                                  <a:schemeClr val="tx1"/>
                                </a:solidFill>
                                <a:effectLst/>
                                <a:latin typeface="Cambria Math" panose="02040503050406030204" pitchFamily="18" charset="0"/>
                                <a:ea typeface="+mn-ea"/>
                                <a:cs typeface="+mn-cs"/>
                              </a:rPr>
                              <m:t>𝑗</m:t>
                            </m:r>
                          </m:sub>
                        </m:sSub>
                      </m:den>
                    </m:f>
                    <m:r>
                      <a:rPr lang="de-DE" sz="1100" b="0" i="1">
                        <a:latin typeface="Cambria Math" panose="02040503050406030204" pitchFamily="18" charset="0"/>
                      </a:rPr>
                      <m:t>=</m:t>
                    </m:r>
                    <m:f>
                      <m:fPr>
                        <m:ctrlPr>
                          <a:rPr lang="de-DE" sz="110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𝑚</m:t>
                                </m:r>
                              </m:e>
                            </m:acc>
                          </m:e>
                          <m:sub>
                            <m:r>
                              <a:rPr lang="de-DE" sz="1100" b="0" i="1">
                                <a:solidFill>
                                  <a:schemeClr val="tx1"/>
                                </a:solidFill>
                                <a:effectLst/>
                                <a:latin typeface="Cambria Math" panose="02040503050406030204" pitchFamily="18" charset="0"/>
                                <a:ea typeface="+mn-ea"/>
                                <a:cs typeface="+mn-cs"/>
                              </a:rPr>
                              <m:t>𝑖</m:t>
                            </m:r>
                          </m:sub>
                        </m:sSub>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panose="02040503050406030204" pitchFamily="18" charset="0"/>
                                <a:ea typeface="+mn-ea"/>
                                <a:cs typeface="+mn-cs"/>
                              </a:rPr>
                              <m:t>𝑐</m:t>
                            </m:r>
                          </m:e>
                          <m:sub>
                            <m:r>
                              <m:rPr>
                                <m:sty m:val="p"/>
                              </m:rPr>
                              <a:rPr lang="de-DE" sz="1100" b="0" i="0">
                                <a:solidFill>
                                  <a:schemeClr val="tx1"/>
                                </a:solidFill>
                                <a:effectLst/>
                                <a:latin typeface="Cambria Math" panose="02040503050406030204" pitchFamily="18" charset="0"/>
                                <a:ea typeface="+mn-ea"/>
                                <a:cs typeface="+mn-cs"/>
                              </a:rPr>
                              <m:t>p</m:t>
                            </m:r>
                            <m:r>
                              <m:rPr>
                                <m:nor/>
                              </m:rPr>
                              <a:rPr lang="de-DE" sz="1100" b="0" i="0">
                                <a:solidFill>
                                  <a:schemeClr val="tx1"/>
                                </a:solidFill>
                                <a:effectLst/>
                                <a:latin typeface="+mn-lt"/>
                                <a:ea typeface="+mn-ea"/>
                                <a:cs typeface="+mn-cs"/>
                              </a:rPr>
                              <m:t>,</m:t>
                            </m:r>
                            <m:r>
                              <a:rPr lang="de-DE" sz="1100" b="0" i="1">
                                <a:solidFill>
                                  <a:schemeClr val="tx1"/>
                                </a:solidFill>
                                <a:effectLst/>
                                <a:latin typeface="Cambria Math" panose="02040503050406030204" pitchFamily="18" charset="0"/>
                                <a:ea typeface="+mn-ea"/>
                                <a:cs typeface="+mn-cs"/>
                              </a:rPr>
                              <m:t>𝑖</m:t>
                            </m:r>
                          </m:sub>
                        </m:sSub>
                      </m:num>
                      <m:den>
                        <m:sSub>
                          <m:sSubPr>
                            <m:ctrlPr>
                              <a:rPr lang="de-DE" sz="1100" b="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𝑚</m:t>
                                </m:r>
                              </m:e>
                            </m:acc>
                          </m:e>
                          <m:sub>
                            <m:r>
                              <a:rPr lang="de-DE" sz="1100" b="0" i="1">
                                <a:solidFill>
                                  <a:schemeClr val="tx1"/>
                                </a:solidFill>
                                <a:effectLst/>
                                <a:latin typeface="Cambria Math" panose="02040503050406030204" pitchFamily="18" charset="0"/>
                                <a:ea typeface="+mn-ea"/>
                                <a:cs typeface="+mn-cs"/>
                              </a:rPr>
                              <m:t>𝑗</m:t>
                            </m:r>
                          </m:sub>
                        </m:sSub>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panose="02040503050406030204" pitchFamily="18" charset="0"/>
                                <a:ea typeface="+mn-ea"/>
                                <a:cs typeface="+mn-cs"/>
                              </a:rPr>
                              <m:t>𝑐</m:t>
                            </m:r>
                          </m:e>
                          <m:sub>
                            <m:r>
                              <m:rPr>
                                <m:sty m:val="p"/>
                              </m:rPr>
                              <a:rPr lang="de-DE" sz="1100" b="0" i="0">
                                <a:solidFill>
                                  <a:schemeClr val="tx1"/>
                                </a:solidFill>
                                <a:effectLst/>
                                <a:latin typeface="Cambria Math" panose="02040503050406030204" pitchFamily="18" charset="0"/>
                                <a:ea typeface="+mn-ea"/>
                                <a:cs typeface="+mn-cs"/>
                              </a:rPr>
                              <m:t>p</m:t>
                            </m:r>
                            <m:r>
                              <m:rPr>
                                <m:nor/>
                              </m:rPr>
                              <a:rPr lang="de-DE" sz="1100" b="0" i="0">
                                <a:solidFill>
                                  <a:schemeClr val="tx1"/>
                                </a:solidFill>
                                <a:effectLst/>
                                <a:latin typeface="+mn-lt"/>
                                <a:ea typeface="+mn-ea"/>
                                <a:cs typeface="+mn-cs"/>
                              </a:rPr>
                              <m:t>,</m:t>
                            </m:r>
                            <m:r>
                              <a:rPr lang="de-DE" sz="1100" b="0" i="1">
                                <a:solidFill>
                                  <a:schemeClr val="tx1"/>
                                </a:solidFill>
                                <a:effectLst/>
                                <a:latin typeface="Cambria Math" panose="02040503050406030204" pitchFamily="18" charset="0"/>
                                <a:ea typeface="+mn-ea"/>
                                <a:cs typeface="+mn-cs"/>
                              </a:rPr>
                              <m:t>𝑗</m:t>
                            </m:r>
                          </m:sub>
                        </m:sSub>
                      </m:den>
                    </m:f>
                    <m:r>
                      <a:rPr lang="de-DE" sz="1100" b="0" i="1">
                        <a:solidFill>
                          <a:schemeClr val="tx1"/>
                        </a:solidFill>
                        <a:effectLst/>
                        <a:latin typeface="Cambria Math" panose="02040503050406030204" pitchFamily="18" charset="0"/>
                        <a:ea typeface="+mn-ea"/>
                        <a:cs typeface="+mn-cs"/>
                      </a:rPr>
                      <m:t>          (3)</m:t>
                    </m:r>
                  </m:oMath>
                </m:oMathPara>
              </a14:m>
              <a:endParaRPr lang="de-DE" sz="1100"/>
            </a:p>
          </xdr:txBody>
        </xdr:sp>
      </mc:Choice>
      <mc:Fallback xmlns="">
        <xdr:sp macro="" textlink="">
          <xdr:nvSpPr>
            <xdr:cNvPr id="23" name="Textfeld 22"/>
            <xdr:cNvSpPr txBox="1"/>
          </xdr:nvSpPr>
          <xdr:spPr>
            <a:xfrm>
              <a:off x="1524000" y="14743041"/>
              <a:ext cx="1390189" cy="403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DE" sz="1100" b="0" i="0">
                  <a:solidFill>
                    <a:schemeClr val="tx1"/>
                  </a:solidFill>
                  <a:effectLst/>
                  <a:latin typeface="Cambria Math" panose="02040503050406030204" pitchFamily="18" charset="0"/>
                  <a:ea typeface="+mn-ea"/>
                  <a:cs typeface="+mn-cs"/>
                </a:rPr>
                <a:t>𝑊 ̇_𝑖/𝑊 ̇_𝑗 </a:t>
              </a:r>
              <a:r>
                <a:rPr lang="de-DE" sz="1100" b="0" i="0">
                  <a:latin typeface="Cambria Math" panose="02040503050406030204" pitchFamily="18" charset="0"/>
                </a:rPr>
                <a:t>=</a:t>
              </a:r>
              <a:r>
                <a:rPr lang="de-DE" sz="1100" i="0">
                  <a:solidFill>
                    <a:schemeClr val="tx1"/>
                  </a:solidFill>
                  <a:effectLst/>
                  <a:latin typeface="Cambria Math" panose="02040503050406030204" pitchFamily="18" charset="0"/>
                  <a:ea typeface="+mn-ea"/>
                  <a:cs typeface="+mn-cs"/>
                </a:rPr>
                <a:t>(</a:t>
              </a:r>
              <a:r>
                <a:rPr lang="de-DE" sz="1100" b="0" i="0">
                  <a:solidFill>
                    <a:schemeClr val="tx1"/>
                  </a:solidFill>
                  <a:effectLst/>
                  <a:latin typeface="Cambria Math" panose="02040503050406030204" pitchFamily="18" charset="0"/>
                  <a:ea typeface="+mn-ea"/>
                  <a:cs typeface="+mn-cs"/>
                </a:rPr>
                <a:t>𝑚 ̇_𝑖∙𝑐_(p</a:t>
              </a:r>
              <a:r>
                <a:rPr lang="de-DE" sz="1100" b="0" i="0">
                  <a:solidFill>
                    <a:schemeClr val="tx1"/>
                  </a:solidFill>
                  <a:effectLst/>
                  <a:latin typeface="+mn-lt"/>
                  <a:ea typeface="+mn-ea"/>
                  <a:cs typeface="+mn-cs"/>
                </a:rPr>
                <a:t>",</a:t>
              </a:r>
              <a:r>
                <a:rPr lang="de-DE" sz="1100" b="0" i="0">
                  <a:solidFill>
                    <a:schemeClr val="tx1"/>
                  </a:solidFill>
                  <a:effectLst/>
                  <a:latin typeface="Cambria Math" panose="02040503050406030204" pitchFamily="18" charset="0"/>
                  <a:ea typeface="+mn-ea"/>
                  <a:cs typeface="+mn-cs"/>
                </a:rPr>
                <a:t>" 𝑖))/(𝑚 ̇_𝑗∙𝑐_(p</a:t>
              </a:r>
              <a:r>
                <a:rPr lang="de-DE" sz="1100" b="0" i="0">
                  <a:solidFill>
                    <a:schemeClr val="tx1"/>
                  </a:solidFill>
                  <a:effectLst/>
                  <a:latin typeface="+mn-lt"/>
                  <a:ea typeface="+mn-ea"/>
                  <a:cs typeface="+mn-cs"/>
                </a:rPr>
                <a:t>",</a:t>
              </a:r>
              <a:r>
                <a:rPr lang="de-DE" sz="1100" b="0" i="0">
                  <a:solidFill>
                    <a:schemeClr val="tx1"/>
                  </a:solidFill>
                  <a:effectLst/>
                  <a:latin typeface="Cambria Math" panose="02040503050406030204" pitchFamily="18" charset="0"/>
                  <a:ea typeface="+mn-ea"/>
                  <a:cs typeface="+mn-cs"/>
                </a:rPr>
                <a:t>" 𝑗) )           (3)</a:t>
              </a:r>
              <a:endParaRPr lang="de-DE" sz="1100"/>
            </a:p>
          </xdr:txBody>
        </xdr:sp>
      </mc:Fallback>
    </mc:AlternateContent>
    <xdr:clientData/>
  </xdr:oneCellAnchor>
  <xdr:oneCellAnchor>
    <xdr:from>
      <xdr:col>2</xdr:col>
      <xdr:colOff>0</xdr:colOff>
      <xdr:row>45</xdr:row>
      <xdr:rowOff>49698</xdr:rowOff>
    </xdr:from>
    <xdr:ext cx="3243708" cy="607795"/>
    <mc:AlternateContent xmlns:mc="http://schemas.openxmlformats.org/markup-compatibility/2006" xmlns:a14="http://schemas.microsoft.com/office/drawing/2010/main">
      <mc:Choice Requires="a14">
        <xdr:sp macro="" textlink="">
          <xdr:nvSpPr>
            <xdr:cNvPr id="24" name="Textfeld 23"/>
            <xdr:cNvSpPr txBox="1"/>
          </xdr:nvSpPr>
          <xdr:spPr>
            <a:xfrm>
              <a:off x="1524000" y="15496763"/>
              <a:ext cx="3243708" cy="607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de-DE" sz="1100" b="0" i="1">
                            <a:latin typeface="Cambria Math" panose="02040503050406030204" pitchFamily="18" charset="0"/>
                          </a:rPr>
                        </m:ctrlPr>
                      </m:sSubPr>
                      <m:e>
                        <m:r>
                          <m:rPr>
                            <m:sty m:val="p"/>
                          </m:rPr>
                          <a:rPr lang="el-GR" sz="1100" b="0" i="1">
                            <a:solidFill>
                              <a:schemeClr val="tx1"/>
                            </a:solidFill>
                            <a:effectLst/>
                            <a:latin typeface="Cambria Math" panose="02040503050406030204" pitchFamily="18" charset="0"/>
                            <a:ea typeface="+mn-ea"/>
                            <a:cs typeface="+mn-cs"/>
                          </a:rPr>
                          <m:t>ε</m:t>
                        </m:r>
                      </m:e>
                      <m:sub>
                        <m:r>
                          <m:rPr>
                            <m:sty m:val="p"/>
                          </m:rPr>
                          <a:rPr lang="de-DE" sz="1100" b="0" i="0">
                            <a:latin typeface="Cambria Math" panose="02040503050406030204" pitchFamily="18" charset="0"/>
                          </a:rPr>
                          <m:t>Gleich</m:t>
                        </m:r>
                        <m:r>
                          <a:rPr lang="de-DE" sz="1100" b="0" i="0">
                            <a:latin typeface="Cambria Math" panose="02040503050406030204" pitchFamily="18" charset="0"/>
                          </a:rPr>
                          <m:t>,</m:t>
                        </m:r>
                        <m:r>
                          <a:rPr lang="de-DE" sz="1100" b="0" i="1">
                            <a:latin typeface="Cambria Math" panose="02040503050406030204" pitchFamily="18" charset="0"/>
                          </a:rPr>
                          <m:t>𝑖</m:t>
                        </m:r>
                      </m:sub>
                    </m:sSub>
                    <m:d>
                      <m:dPr>
                        <m:ctrlPr>
                          <a:rPr lang="de-DE" sz="1100" b="0" i="1">
                            <a:latin typeface="Cambria Math" panose="02040503050406030204" pitchFamily="18" charset="0"/>
                          </a:rPr>
                        </m:ctrlPr>
                      </m:dPr>
                      <m:e>
                        <m:r>
                          <a:rPr lang="de-DE" sz="1100" b="0" i="1">
                            <a:latin typeface="Cambria Math" panose="02040503050406030204" pitchFamily="18" charset="0"/>
                          </a:rPr>
                          <m:t>𝑥</m:t>
                        </m:r>
                      </m:e>
                    </m:d>
                    <m:r>
                      <a:rPr lang="de-DE" sz="1100" b="0" i="1">
                        <a:latin typeface="Cambria Math" panose="02040503050406030204" pitchFamily="18" charset="0"/>
                      </a:rPr>
                      <m:t>=</m:t>
                    </m:r>
                    <m:f>
                      <m:fPr>
                        <m:ctrlPr>
                          <a:rPr lang="de-DE" sz="1100" b="0" i="1">
                            <a:latin typeface="Cambria Math" panose="02040503050406030204" pitchFamily="18" charset="0"/>
                            <a:ea typeface="Cambria Math" panose="02040503050406030204" pitchFamily="18" charset="0"/>
                          </a:rPr>
                        </m:ctrlPr>
                      </m:fPr>
                      <m:num>
                        <m:r>
                          <a:rPr lang="de-DE" sz="1100" b="0" i="1">
                            <a:solidFill>
                              <a:schemeClr val="tx1"/>
                            </a:solidFill>
                            <a:effectLst/>
                            <a:latin typeface="Cambria Math" panose="02040503050406030204" pitchFamily="18" charset="0"/>
                            <a:ea typeface="+mn-ea"/>
                            <a:cs typeface="+mn-cs"/>
                          </a:rPr>
                          <m:t>1−</m:t>
                        </m:r>
                        <m:r>
                          <m:rPr>
                            <m:sty m:val="p"/>
                          </m:rPr>
                          <a:rPr lang="de-DE" sz="1100" b="0" i="0">
                            <a:solidFill>
                              <a:schemeClr val="tx1"/>
                            </a:solidFill>
                            <a:effectLst/>
                            <a:latin typeface="Cambria Math" panose="02040503050406030204" pitchFamily="18" charset="0"/>
                            <a:ea typeface="+mn-ea"/>
                            <a:cs typeface="+mn-cs"/>
                          </a:rPr>
                          <m:t>exp</m:t>
                        </m:r>
                        <m:d>
                          <m:dPr>
                            <m:ctrlPr>
                              <a:rPr lang="de-DE" sz="1100" b="0" i="1">
                                <a:solidFill>
                                  <a:schemeClr val="tx1"/>
                                </a:solidFill>
                                <a:effectLst/>
                                <a:latin typeface="Cambria Math" panose="02040503050406030204" pitchFamily="18" charset="0"/>
                                <a:ea typeface="+mn-ea"/>
                                <a:cs typeface="+mn-cs"/>
                              </a:rPr>
                            </m:ctrlPr>
                          </m:dPr>
                          <m:e>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m:rPr>
                                    <m:nor/>
                                  </m:rPr>
                                  <a:rPr lang="de-DE" sz="1100" b="0" i="0">
                                    <a:solidFill>
                                      <a:schemeClr val="tx1"/>
                                    </a:solidFill>
                                    <a:effectLst/>
                                    <a:latin typeface="+mn-lt"/>
                                    <a:ea typeface="+mn-ea"/>
                                    <a:cs typeface="+mn-cs"/>
                                  </a:rPr>
                                  <m:t>NTU</m:t>
                                </m:r>
                              </m:e>
                              <m:sub>
                                <m:r>
                                  <a:rPr lang="de-DE" sz="1100" b="0" i="1">
                                    <a:solidFill>
                                      <a:schemeClr val="tx1"/>
                                    </a:solidFill>
                                    <a:effectLst/>
                                    <a:latin typeface="Cambria Math" panose="02040503050406030204" pitchFamily="18" charset="0"/>
                                    <a:ea typeface="+mn-ea"/>
                                    <a:cs typeface="+mn-cs"/>
                                  </a:rPr>
                                  <m:t>𝑖</m:t>
                                </m:r>
                              </m:sub>
                            </m:sSub>
                            <m:r>
                              <a:rPr lang="de-DE" sz="1100" b="0" i="1">
                                <a:solidFill>
                                  <a:schemeClr val="tx1"/>
                                </a:solidFill>
                                <a:effectLst/>
                                <a:latin typeface="Cambria Math" panose="02040503050406030204" pitchFamily="18" charset="0"/>
                                <a:ea typeface="+mn-ea"/>
                                <a:cs typeface="+mn-cs"/>
                              </a:rPr>
                              <m:t>∙</m:t>
                            </m:r>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panose="02040503050406030204" pitchFamily="18" charset="0"/>
                                    <a:ea typeface="+mn-ea"/>
                                    <a:cs typeface="+mn-cs"/>
                                  </a:rPr>
                                  <m:t>𝑥</m:t>
                                </m:r>
                              </m:num>
                              <m:den>
                                <m:r>
                                  <a:rPr lang="de-DE" sz="1100" b="0" i="1">
                                    <a:solidFill>
                                      <a:schemeClr val="tx1"/>
                                    </a:solidFill>
                                    <a:effectLst/>
                                    <a:latin typeface="Cambria Math" panose="02040503050406030204" pitchFamily="18" charset="0"/>
                                    <a:ea typeface="+mn-ea"/>
                                    <a:cs typeface="+mn-cs"/>
                                  </a:rPr>
                                  <m:t>100</m:t>
                                </m:r>
                              </m:den>
                            </m:f>
                            <m:r>
                              <a:rPr lang="de-DE" sz="1100" b="0" i="1">
                                <a:solidFill>
                                  <a:schemeClr val="tx1"/>
                                </a:solidFill>
                                <a:effectLst/>
                                <a:latin typeface="Cambria Math" panose="02040503050406030204" pitchFamily="18" charset="0"/>
                                <a:ea typeface="+mn-ea"/>
                                <a:cs typeface="+mn-cs"/>
                              </a:rPr>
                              <m:t>∙</m:t>
                            </m:r>
                            <m:box>
                              <m:boxPr>
                                <m:ctrlPr>
                                  <a:rPr lang="de-DE" sz="1100" b="0" i="1">
                                    <a:solidFill>
                                      <a:schemeClr val="tx1"/>
                                    </a:solidFill>
                                    <a:effectLst/>
                                    <a:latin typeface="Cambria Math" panose="02040503050406030204" pitchFamily="18" charset="0"/>
                                    <a:ea typeface="+mn-ea"/>
                                    <a:cs typeface="+mn-cs"/>
                                  </a:rPr>
                                </m:ctrlPr>
                              </m:boxPr>
                              <m:e>
                                <m:argPr>
                                  <m:argSz m:val="-1"/>
                                </m:argPr>
                                <m:d>
                                  <m:dPr>
                                    <m:ctrlPr>
                                      <a:rPr lang="de-DE" sz="1100" b="0" i="1">
                                        <a:solidFill>
                                          <a:schemeClr val="tx1"/>
                                        </a:solidFill>
                                        <a:effectLst/>
                                        <a:latin typeface="Cambria Math" panose="02040503050406030204" pitchFamily="18" charset="0"/>
                                        <a:ea typeface="+mn-ea"/>
                                        <a:cs typeface="+mn-cs"/>
                                      </a:rPr>
                                    </m:ctrlPr>
                                  </m:dPr>
                                  <m:e>
                                    <m:r>
                                      <a:rPr lang="de-DE" sz="1100" b="0" i="1">
                                        <a:solidFill>
                                          <a:schemeClr val="tx1"/>
                                        </a:solidFill>
                                        <a:effectLst/>
                                        <a:latin typeface="Cambria Math" panose="02040503050406030204" pitchFamily="18" charset="0"/>
                                        <a:ea typeface="+mn-ea"/>
                                        <a:cs typeface="+mn-cs"/>
                                      </a:rPr>
                                      <m:t>1+</m:t>
                                    </m:r>
                                    <m:box>
                                      <m:boxPr>
                                        <m:ctrlPr>
                                          <a:rPr lang="de-DE" sz="1100" b="0" i="1">
                                            <a:solidFill>
                                              <a:schemeClr val="tx1"/>
                                            </a:solidFill>
                                            <a:effectLst/>
                                            <a:latin typeface="Cambria Math" panose="02040503050406030204" pitchFamily="18" charset="0"/>
                                            <a:ea typeface="+mn-ea"/>
                                            <a:cs typeface="+mn-cs"/>
                                          </a:rPr>
                                        </m:ctrlPr>
                                      </m:boxPr>
                                      <m:e>
                                        <m:argPr>
                                          <m:argSz m:val="-1"/>
                                        </m:argPr>
                                        <m:f>
                                          <m:fPr>
                                            <m:ctrlPr>
                                              <a:rPr lang="de-DE" sz="1100" b="0" i="1">
                                                <a:solidFill>
                                                  <a:schemeClr val="tx1"/>
                                                </a:solidFill>
                                                <a:effectLst/>
                                                <a:latin typeface="Cambria Math" panose="02040503050406030204" pitchFamily="18" charset="0"/>
                                                <a:ea typeface="+mn-ea"/>
                                                <a:cs typeface="+mn-cs"/>
                                              </a:rPr>
                                            </m:ctrlPr>
                                          </m:fPr>
                                          <m:num>
                                            <m:sSub>
                                              <m:sSubPr>
                                                <m:ctrlPr>
                                                  <a:rPr lang="de-DE" sz="110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solidFill>
                                                      <a:schemeClr val="tx1"/>
                                                    </a:solidFill>
                                                    <a:effectLst/>
                                                    <a:latin typeface="Cambria Math" panose="02040503050406030204" pitchFamily="18" charset="0"/>
                                                    <a:ea typeface="+mn-ea"/>
                                                    <a:cs typeface="+mn-cs"/>
                                                  </a:rPr>
                                                  <m:t>𝑖</m:t>
                                                </m:r>
                                              </m:sub>
                                            </m:sSub>
                                          </m:num>
                                          <m:den>
                                            <m:sSub>
                                              <m:sSubPr>
                                                <m:ctrlPr>
                                                  <a:rPr lang="de-DE" sz="110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solidFill>
                                                      <a:schemeClr val="tx1"/>
                                                    </a:solidFill>
                                                    <a:effectLst/>
                                                    <a:latin typeface="Cambria Math" panose="02040503050406030204" pitchFamily="18" charset="0"/>
                                                    <a:ea typeface="+mn-ea"/>
                                                    <a:cs typeface="+mn-cs"/>
                                                  </a:rPr>
                                                  <m:t>𝑗</m:t>
                                                </m:r>
                                              </m:sub>
                                            </m:sSub>
                                          </m:den>
                                        </m:f>
                                      </m:e>
                                    </m:box>
                                  </m:e>
                                </m:d>
                              </m:e>
                            </m:box>
                          </m:e>
                        </m:d>
                      </m:num>
                      <m:den>
                        <m:r>
                          <a:rPr lang="de-DE" sz="1100" b="0" i="1">
                            <a:solidFill>
                              <a:schemeClr val="tx1"/>
                            </a:solidFill>
                            <a:effectLst/>
                            <a:latin typeface="Cambria Math" panose="02040503050406030204" pitchFamily="18" charset="0"/>
                            <a:ea typeface="+mn-ea"/>
                            <a:cs typeface="+mn-cs"/>
                          </a:rPr>
                          <m:t>1+</m:t>
                        </m:r>
                        <m:box>
                          <m:boxPr>
                            <m:ctrlPr>
                              <a:rPr lang="de-DE" sz="1100" b="0" i="1">
                                <a:solidFill>
                                  <a:schemeClr val="tx1"/>
                                </a:solidFill>
                                <a:effectLst/>
                                <a:latin typeface="Cambria Math" panose="02040503050406030204" pitchFamily="18" charset="0"/>
                                <a:ea typeface="+mn-ea"/>
                                <a:cs typeface="+mn-cs"/>
                              </a:rPr>
                            </m:ctrlPr>
                          </m:boxPr>
                          <m:e>
                            <m:argPr>
                              <m:argSz m:val="-1"/>
                            </m:argPr>
                            <m:f>
                              <m:fPr>
                                <m:ctrlPr>
                                  <a:rPr lang="de-DE" sz="1100" b="0" i="1">
                                    <a:solidFill>
                                      <a:schemeClr val="tx1"/>
                                    </a:solidFill>
                                    <a:effectLst/>
                                    <a:latin typeface="Cambria Math" panose="02040503050406030204" pitchFamily="18" charset="0"/>
                                    <a:ea typeface="+mn-ea"/>
                                    <a:cs typeface="+mn-cs"/>
                                  </a:rPr>
                                </m:ctrlPr>
                              </m:fPr>
                              <m:num>
                                <m:sSub>
                                  <m:sSubPr>
                                    <m:ctrlPr>
                                      <a:rPr lang="de-DE" sz="110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solidFill>
                                          <a:schemeClr val="tx1"/>
                                        </a:solidFill>
                                        <a:effectLst/>
                                        <a:latin typeface="Cambria Math" panose="02040503050406030204" pitchFamily="18" charset="0"/>
                                        <a:ea typeface="+mn-ea"/>
                                        <a:cs typeface="+mn-cs"/>
                                      </a:rPr>
                                      <m:t>𝑖</m:t>
                                    </m:r>
                                  </m:sub>
                                </m:sSub>
                              </m:num>
                              <m:den>
                                <m:sSub>
                                  <m:sSubPr>
                                    <m:ctrlPr>
                                      <a:rPr lang="de-DE" sz="110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solidFill>
                                          <a:schemeClr val="tx1"/>
                                        </a:solidFill>
                                        <a:effectLst/>
                                        <a:latin typeface="Cambria Math" panose="02040503050406030204" pitchFamily="18" charset="0"/>
                                        <a:ea typeface="+mn-ea"/>
                                        <a:cs typeface="+mn-cs"/>
                                      </a:rPr>
                                      <m:t>𝑗</m:t>
                                    </m:r>
                                  </m:sub>
                                </m:sSub>
                              </m:den>
                            </m:f>
                          </m:e>
                        </m:box>
                      </m:den>
                    </m:f>
                    <m:r>
                      <a:rPr lang="de-DE" sz="1100" b="0" i="1">
                        <a:solidFill>
                          <a:schemeClr val="tx1"/>
                        </a:solidFill>
                        <a:effectLst/>
                        <a:latin typeface="Cambria Math" panose="02040503050406030204" pitchFamily="18" charset="0"/>
                        <a:ea typeface="+mn-ea"/>
                        <a:cs typeface="+mn-cs"/>
                      </a:rPr>
                      <m:t>          (4)</m:t>
                    </m:r>
                  </m:oMath>
                </m:oMathPara>
              </a14:m>
              <a:endParaRPr lang="de-DE" sz="1100"/>
            </a:p>
          </xdr:txBody>
        </xdr:sp>
      </mc:Choice>
      <mc:Fallback xmlns="">
        <xdr:sp macro="" textlink="">
          <xdr:nvSpPr>
            <xdr:cNvPr id="24" name="Textfeld 23"/>
            <xdr:cNvSpPr txBox="1"/>
          </xdr:nvSpPr>
          <xdr:spPr>
            <a:xfrm>
              <a:off x="1524000" y="15496763"/>
              <a:ext cx="3243708" cy="607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l-GR" sz="1100" b="0" i="0">
                  <a:solidFill>
                    <a:schemeClr val="tx1"/>
                  </a:solidFill>
                  <a:effectLst/>
                  <a:latin typeface="Cambria Math" panose="02040503050406030204" pitchFamily="18" charset="0"/>
                  <a:ea typeface="+mn-ea"/>
                  <a:cs typeface="+mn-cs"/>
                </a:rPr>
                <a:t>ε</a:t>
              </a:r>
              <a:r>
                <a:rPr lang="de-DE" sz="1100" b="0" i="0">
                  <a:solidFill>
                    <a:schemeClr val="tx1"/>
                  </a:solidFill>
                  <a:effectLst/>
                  <a:latin typeface="Cambria Math" panose="02040503050406030204" pitchFamily="18" charset="0"/>
                  <a:ea typeface="+mn-ea"/>
                  <a:cs typeface="+mn-cs"/>
                </a:rPr>
                <a:t>_(</a:t>
              </a:r>
              <a:r>
                <a:rPr lang="de-DE" sz="1100" b="0" i="0">
                  <a:latin typeface="Cambria Math" panose="02040503050406030204" pitchFamily="18" charset="0"/>
                </a:rPr>
                <a:t>Gleich,𝑖) (𝑥)=</a:t>
              </a:r>
              <a:r>
                <a:rPr lang="de-DE" sz="1100" b="0" i="0">
                  <a:latin typeface="Cambria Math" panose="02040503050406030204" pitchFamily="18" charset="0"/>
                  <a:ea typeface="Cambria Math" panose="02040503050406030204" pitchFamily="18" charset="0"/>
                </a:rPr>
                <a:t>(</a:t>
              </a:r>
              <a:r>
                <a:rPr lang="de-DE" sz="1100" b="0" i="0">
                  <a:solidFill>
                    <a:schemeClr val="tx1"/>
                  </a:solidFill>
                  <a:effectLst/>
                  <a:latin typeface="Cambria Math" panose="02040503050406030204" pitchFamily="18" charset="0"/>
                  <a:ea typeface="+mn-ea"/>
                  <a:cs typeface="+mn-cs"/>
                </a:rPr>
                <a:t>1−exp(−〖</a:t>
              </a:r>
              <a:r>
                <a:rPr lang="de-DE" sz="1100" b="0" i="0">
                  <a:solidFill>
                    <a:schemeClr val="tx1"/>
                  </a:solidFill>
                  <a:effectLst/>
                  <a:latin typeface="+mn-lt"/>
                  <a:ea typeface="+mn-ea"/>
                  <a:cs typeface="+mn-cs"/>
                </a:rPr>
                <a:t>"NTU</a:t>
              </a:r>
              <a:r>
                <a:rPr lang="de-DE" sz="1100" b="0" i="0">
                  <a:solidFill>
                    <a:schemeClr val="tx1"/>
                  </a:solidFill>
                  <a:effectLst/>
                  <a:latin typeface="Cambria Math" panose="02040503050406030204" pitchFamily="18" charset="0"/>
                  <a:ea typeface="+mn-ea"/>
                  <a:cs typeface="+mn-cs"/>
                </a:rPr>
                <a:t>" 〗_𝑖∙𝑥/100∙□(64&amp;(1+□(64&amp;𝑊 ̇_𝑖/𝑊 ̇_𝑗 )) ))</a:t>
              </a:r>
              <a:r>
                <a:rPr lang="de-DE" sz="1100" b="0" i="0">
                  <a:solidFill>
                    <a:schemeClr val="tx1"/>
                  </a:solidFill>
                  <a:effectLst/>
                  <a:latin typeface="Cambria Math" panose="02040503050406030204" pitchFamily="18" charset="0"/>
                  <a:ea typeface="Cambria Math" panose="02040503050406030204" pitchFamily="18" charset="0"/>
                  <a:cs typeface="+mn-cs"/>
                </a:rPr>
                <a:t>)/(</a:t>
              </a:r>
              <a:r>
                <a:rPr lang="de-DE" sz="1100" b="0" i="0">
                  <a:solidFill>
                    <a:schemeClr val="tx1"/>
                  </a:solidFill>
                  <a:effectLst/>
                  <a:latin typeface="Cambria Math" panose="02040503050406030204" pitchFamily="18" charset="0"/>
                  <a:ea typeface="+mn-ea"/>
                  <a:cs typeface="+mn-cs"/>
                </a:rPr>
                <a:t>1+□(64&amp;𝑊 ̇_𝑖/𝑊 ̇_𝑗 )</a:t>
              </a:r>
              <a:r>
                <a:rPr lang="de-DE" sz="1100" b="0" i="0">
                  <a:solidFill>
                    <a:schemeClr val="tx1"/>
                  </a:solidFill>
                  <a:effectLst/>
                  <a:latin typeface="Cambria Math" panose="02040503050406030204" pitchFamily="18" charset="0"/>
                  <a:ea typeface="Cambria Math" panose="02040503050406030204" pitchFamily="18" charset="0"/>
                  <a:cs typeface="+mn-cs"/>
                </a:rPr>
                <a:t>)</a:t>
              </a:r>
              <a:r>
                <a:rPr lang="de-DE" sz="1100" b="0" i="0">
                  <a:solidFill>
                    <a:schemeClr val="tx1"/>
                  </a:solidFill>
                  <a:effectLst/>
                  <a:latin typeface="Cambria Math" panose="02040503050406030204" pitchFamily="18" charset="0"/>
                  <a:ea typeface="+mn-ea"/>
                  <a:cs typeface="+mn-cs"/>
                </a:rPr>
                <a:t>           (4)</a:t>
              </a:r>
              <a:endParaRPr lang="de-DE" sz="1100"/>
            </a:p>
          </xdr:txBody>
        </xdr:sp>
      </mc:Fallback>
    </mc:AlternateContent>
    <xdr:clientData/>
  </xdr:oneCellAnchor>
  <xdr:oneCellAnchor>
    <xdr:from>
      <xdr:col>2</xdr:col>
      <xdr:colOff>0</xdr:colOff>
      <xdr:row>49</xdr:row>
      <xdr:rowOff>41415</xdr:rowOff>
    </xdr:from>
    <xdr:ext cx="3210110" cy="638829"/>
    <mc:AlternateContent xmlns:mc="http://schemas.openxmlformats.org/markup-compatibility/2006" xmlns:a14="http://schemas.microsoft.com/office/drawing/2010/main">
      <mc:Choice Requires="a14">
        <xdr:sp macro="" textlink="">
          <xdr:nvSpPr>
            <xdr:cNvPr id="25" name="Textfeld 24"/>
            <xdr:cNvSpPr txBox="1"/>
          </xdr:nvSpPr>
          <xdr:spPr>
            <a:xfrm>
              <a:off x="1524000" y="16565219"/>
              <a:ext cx="3210110" cy="6388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de-DE" sz="1100" b="0" i="1">
                            <a:latin typeface="Cambria Math" panose="02040503050406030204" pitchFamily="18" charset="0"/>
                          </a:rPr>
                        </m:ctrlPr>
                      </m:sSubPr>
                      <m:e>
                        <m:r>
                          <m:rPr>
                            <m:sty m:val="p"/>
                          </m:rPr>
                          <a:rPr lang="el-GR" sz="1100" b="0" i="1">
                            <a:solidFill>
                              <a:schemeClr val="tx1"/>
                            </a:solidFill>
                            <a:effectLst/>
                            <a:latin typeface="Cambria Math" panose="02040503050406030204" pitchFamily="18" charset="0"/>
                            <a:ea typeface="+mn-ea"/>
                            <a:cs typeface="+mn-cs"/>
                          </a:rPr>
                          <m:t>ε</m:t>
                        </m:r>
                      </m:e>
                      <m:sub>
                        <m:r>
                          <m:rPr>
                            <m:sty m:val="p"/>
                          </m:rPr>
                          <a:rPr lang="de-DE" sz="1100" b="0" i="0">
                            <a:latin typeface="Cambria Math" panose="02040503050406030204" pitchFamily="18" charset="0"/>
                          </a:rPr>
                          <m:t>Gegen</m:t>
                        </m:r>
                        <m:r>
                          <a:rPr lang="de-DE" sz="1100" b="0" i="0">
                            <a:latin typeface="Cambria Math" panose="02040503050406030204" pitchFamily="18" charset="0"/>
                          </a:rPr>
                          <m:t>,</m:t>
                        </m:r>
                        <m:r>
                          <a:rPr lang="de-DE" sz="1100" b="0" i="1">
                            <a:latin typeface="Cambria Math" panose="02040503050406030204" pitchFamily="18" charset="0"/>
                          </a:rPr>
                          <m:t>𝑖</m:t>
                        </m:r>
                      </m:sub>
                    </m:sSub>
                    <m:d>
                      <m:dPr>
                        <m:ctrlPr>
                          <a:rPr lang="de-DE" sz="1100" b="0" i="1">
                            <a:latin typeface="Cambria Math" panose="02040503050406030204" pitchFamily="18" charset="0"/>
                          </a:rPr>
                        </m:ctrlPr>
                      </m:dPr>
                      <m:e>
                        <m:r>
                          <a:rPr lang="de-DE" sz="1100" b="0" i="1">
                            <a:latin typeface="Cambria Math" panose="02040503050406030204" pitchFamily="18" charset="0"/>
                          </a:rPr>
                          <m:t>𝑥</m:t>
                        </m:r>
                      </m:e>
                    </m:d>
                    <m:r>
                      <a:rPr lang="de-DE" sz="1100" b="0" i="1">
                        <a:latin typeface="Cambria Math" panose="02040503050406030204" pitchFamily="18" charset="0"/>
                      </a:rPr>
                      <m:t>=</m:t>
                    </m:r>
                    <m:f>
                      <m:fPr>
                        <m:ctrlPr>
                          <a:rPr lang="de-DE" sz="1100" b="0" i="1">
                            <a:latin typeface="Cambria Math" panose="02040503050406030204" pitchFamily="18" charset="0"/>
                            <a:ea typeface="Cambria Math" panose="02040503050406030204" pitchFamily="18" charset="0"/>
                          </a:rPr>
                        </m:ctrlPr>
                      </m:fPr>
                      <m:num>
                        <m:r>
                          <a:rPr lang="de-DE" sz="1100" b="0" i="1">
                            <a:solidFill>
                              <a:schemeClr val="tx1"/>
                            </a:solidFill>
                            <a:effectLst/>
                            <a:latin typeface="Cambria Math" panose="02040503050406030204" pitchFamily="18" charset="0"/>
                            <a:ea typeface="+mn-ea"/>
                            <a:cs typeface="+mn-cs"/>
                          </a:rPr>
                          <m:t>1−</m:t>
                        </m:r>
                        <m:r>
                          <m:rPr>
                            <m:sty m:val="p"/>
                          </m:rPr>
                          <a:rPr lang="de-DE" sz="1100" b="0" i="0">
                            <a:solidFill>
                              <a:schemeClr val="tx1"/>
                            </a:solidFill>
                            <a:effectLst/>
                            <a:latin typeface="Cambria Math" panose="02040503050406030204" pitchFamily="18" charset="0"/>
                            <a:ea typeface="+mn-ea"/>
                            <a:cs typeface="+mn-cs"/>
                          </a:rPr>
                          <m:t>exp</m:t>
                        </m:r>
                        <m:d>
                          <m:dPr>
                            <m:ctrlPr>
                              <a:rPr lang="de-DE" sz="1100" b="0" i="1">
                                <a:solidFill>
                                  <a:schemeClr val="tx1"/>
                                </a:solidFill>
                                <a:effectLst/>
                                <a:latin typeface="Cambria Math" panose="02040503050406030204" pitchFamily="18" charset="0"/>
                                <a:ea typeface="+mn-ea"/>
                                <a:cs typeface="+mn-cs"/>
                              </a:rPr>
                            </m:ctrlPr>
                          </m:dPr>
                          <m:e>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m:rPr>
                                    <m:nor/>
                                  </m:rPr>
                                  <a:rPr lang="de-DE" sz="1100" b="0" i="0">
                                    <a:solidFill>
                                      <a:schemeClr val="tx1"/>
                                    </a:solidFill>
                                    <a:effectLst/>
                                    <a:latin typeface="+mn-lt"/>
                                    <a:ea typeface="+mn-ea"/>
                                    <a:cs typeface="+mn-cs"/>
                                  </a:rPr>
                                  <m:t>NTU</m:t>
                                </m:r>
                              </m:e>
                              <m:sub>
                                <m:r>
                                  <a:rPr lang="de-DE" sz="1100" b="0" i="1">
                                    <a:solidFill>
                                      <a:schemeClr val="tx1"/>
                                    </a:solidFill>
                                    <a:effectLst/>
                                    <a:latin typeface="Cambria Math" panose="02040503050406030204" pitchFamily="18" charset="0"/>
                                    <a:ea typeface="+mn-ea"/>
                                    <a:cs typeface="+mn-cs"/>
                                  </a:rPr>
                                  <m:t>𝑖</m:t>
                                </m:r>
                              </m:sub>
                            </m:sSub>
                            <m:r>
                              <a:rPr lang="de-DE" sz="1100" b="0" i="1">
                                <a:solidFill>
                                  <a:schemeClr val="tx1"/>
                                </a:solidFill>
                                <a:effectLst/>
                                <a:latin typeface="Cambria Math" panose="02040503050406030204" pitchFamily="18" charset="0"/>
                                <a:ea typeface="Cambria Math" panose="02040503050406030204" pitchFamily="18" charset="0"/>
                                <a:cs typeface="+mn-cs"/>
                              </a:rPr>
                              <m:t>∙</m:t>
                            </m:r>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panose="02040503050406030204" pitchFamily="18" charset="0"/>
                                    <a:ea typeface="+mn-ea"/>
                                    <a:cs typeface="+mn-cs"/>
                                  </a:rPr>
                                  <m:t>𝑥</m:t>
                                </m:r>
                              </m:num>
                              <m:den>
                                <m:r>
                                  <a:rPr lang="de-DE" sz="1100" b="0" i="1">
                                    <a:solidFill>
                                      <a:schemeClr val="tx1"/>
                                    </a:solidFill>
                                    <a:effectLst/>
                                    <a:latin typeface="Cambria Math" panose="02040503050406030204" pitchFamily="18" charset="0"/>
                                    <a:ea typeface="+mn-ea"/>
                                    <a:cs typeface="+mn-cs"/>
                                  </a:rPr>
                                  <m:t>100</m:t>
                                </m:r>
                              </m:den>
                            </m:f>
                            <m:r>
                              <a:rPr lang="de-DE" sz="1100" b="0" i="1">
                                <a:solidFill>
                                  <a:schemeClr val="tx1"/>
                                </a:solidFill>
                                <a:effectLst/>
                                <a:latin typeface="Cambria Math" panose="02040503050406030204" pitchFamily="18" charset="0"/>
                                <a:ea typeface="Cambria Math" panose="02040503050406030204" pitchFamily="18" charset="0"/>
                                <a:cs typeface="+mn-cs"/>
                              </a:rPr>
                              <m:t>∙</m:t>
                            </m:r>
                            <m:box>
                              <m:boxPr>
                                <m:ctrlPr>
                                  <a:rPr lang="de-DE" sz="1100" b="0" i="1">
                                    <a:solidFill>
                                      <a:schemeClr val="tx1"/>
                                    </a:solidFill>
                                    <a:effectLst/>
                                    <a:latin typeface="Cambria Math" panose="02040503050406030204" pitchFamily="18" charset="0"/>
                                    <a:ea typeface="+mn-ea"/>
                                    <a:cs typeface="+mn-cs"/>
                                  </a:rPr>
                                </m:ctrlPr>
                              </m:boxPr>
                              <m:e>
                                <m:argPr>
                                  <m:argSz m:val="-1"/>
                                </m:argPr>
                                <m:d>
                                  <m:dPr>
                                    <m:ctrlPr>
                                      <a:rPr lang="de-DE" sz="1100" b="0" i="1">
                                        <a:solidFill>
                                          <a:schemeClr val="tx1"/>
                                        </a:solidFill>
                                        <a:effectLst/>
                                        <a:latin typeface="Cambria Math" panose="02040503050406030204" pitchFamily="18" charset="0"/>
                                        <a:ea typeface="+mn-ea"/>
                                        <a:cs typeface="+mn-cs"/>
                                      </a:rPr>
                                    </m:ctrlPr>
                                  </m:dPr>
                                  <m:e>
                                    <m:r>
                                      <a:rPr lang="de-DE" sz="1100" b="0" i="1">
                                        <a:solidFill>
                                          <a:schemeClr val="tx1"/>
                                        </a:solidFill>
                                        <a:effectLst/>
                                        <a:latin typeface="Cambria Math" panose="02040503050406030204" pitchFamily="18" charset="0"/>
                                        <a:ea typeface="+mn-ea"/>
                                        <a:cs typeface="+mn-cs"/>
                                      </a:rPr>
                                      <m:t>1−</m:t>
                                    </m:r>
                                    <m:box>
                                      <m:boxPr>
                                        <m:ctrlPr>
                                          <a:rPr lang="de-DE" sz="1100" b="0" i="1">
                                            <a:solidFill>
                                              <a:schemeClr val="tx1"/>
                                            </a:solidFill>
                                            <a:effectLst/>
                                            <a:latin typeface="Cambria Math" panose="02040503050406030204" pitchFamily="18" charset="0"/>
                                            <a:ea typeface="+mn-ea"/>
                                            <a:cs typeface="+mn-cs"/>
                                          </a:rPr>
                                        </m:ctrlPr>
                                      </m:boxPr>
                                      <m:e>
                                        <m:argPr>
                                          <m:argSz m:val="-1"/>
                                        </m:argPr>
                                        <m:f>
                                          <m:fPr>
                                            <m:ctrlPr>
                                              <a:rPr lang="de-DE" sz="1100" b="0" i="1">
                                                <a:solidFill>
                                                  <a:schemeClr val="tx1"/>
                                                </a:solidFill>
                                                <a:effectLst/>
                                                <a:latin typeface="Cambria Math" panose="02040503050406030204" pitchFamily="18" charset="0"/>
                                                <a:ea typeface="+mn-ea"/>
                                                <a:cs typeface="+mn-cs"/>
                                              </a:rPr>
                                            </m:ctrlPr>
                                          </m:fPr>
                                          <m:num>
                                            <m:sSub>
                                              <m:sSubPr>
                                                <m:ctrlPr>
                                                  <a:rPr lang="de-DE" sz="110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solidFill>
                                                      <a:schemeClr val="tx1"/>
                                                    </a:solidFill>
                                                    <a:effectLst/>
                                                    <a:latin typeface="Cambria Math" panose="02040503050406030204" pitchFamily="18" charset="0"/>
                                                    <a:ea typeface="+mn-ea"/>
                                                    <a:cs typeface="+mn-cs"/>
                                                  </a:rPr>
                                                  <m:t>𝑖</m:t>
                                                </m:r>
                                              </m:sub>
                                            </m:sSub>
                                          </m:num>
                                          <m:den>
                                            <m:sSub>
                                              <m:sSubPr>
                                                <m:ctrlPr>
                                                  <a:rPr lang="de-DE" sz="110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solidFill>
                                                      <a:schemeClr val="tx1"/>
                                                    </a:solidFill>
                                                    <a:effectLst/>
                                                    <a:latin typeface="Cambria Math" panose="02040503050406030204" pitchFamily="18" charset="0"/>
                                                    <a:ea typeface="+mn-ea"/>
                                                    <a:cs typeface="+mn-cs"/>
                                                  </a:rPr>
                                                  <m:t>𝑗</m:t>
                                                </m:r>
                                              </m:sub>
                                            </m:sSub>
                                          </m:den>
                                        </m:f>
                                      </m:e>
                                    </m:box>
                                  </m:e>
                                </m:d>
                              </m:e>
                            </m:box>
                          </m:e>
                        </m:d>
                      </m:num>
                      <m:den>
                        <m:r>
                          <a:rPr lang="de-DE" sz="1100" b="0" i="1">
                            <a:solidFill>
                              <a:schemeClr val="tx1"/>
                            </a:solidFill>
                            <a:effectLst/>
                            <a:latin typeface="Cambria Math" panose="02040503050406030204" pitchFamily="18" charset="0"/>
                            <a:ea typeface="+mn-ea"/>
                            <a:cs typeface="+mn-cs"/>
                          </a:rPr>
                          <m:t>1−</m:t>
                        </m:r>
                        <m:box>
                          <m:boxPr>
                            <m:ctrlPr>
                              <a:rPr lang="de-DE" sz="1100" b="0" i="1">
                                <a:solidFill>
                                  <a:schemeClr val="tx1"/>
                                </a:solidFill>
                                <a:effectLst/>
                                <a:latin typeface="Cambria Math" panose="02040503050406030204" pitchFamily="18" charset="0"/>
                                <a:ea typeface="+mn-ea"/>
                                <a:cs typeface="+mn-cs"/>
                              </a:rPr>
                            </m:ctrlPr>
                          </m:boxPr>
                          <m:e>
                            <m:argPr>
                              <m:argSz m:val="-1"/>
                            </m:argPr>
                            <m:f>
                              <m:fPr>
                                <m:ctrlPr>
                                  <a:rPr lang="de-DE" sz="1100" b="0" i="1">
                                    <a:solidFill>
                                      <a:schemeClr val="tx1"/>
                                    </a:solidFill>
                                    <a:effectLst/>
                                    <a:latin typeface="Cambria Math" panose="02040503050406030204" pitchFamily="18" charset="0"/>
                                    <a:ea typeface="+mn-ea"/>
                                    <a:cs typeface="+mn-cs"/>
                                  </a:rPr>
                                </m:ctrlPr>
                              </m:fPr>
                              <m:num>
                                <m:sSub>
                                  <m:sSubPr>
                                    <m:ctrlPr>
                                      <a:rPr lang="de-DE" sz="110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solidFill>
                                          <a:schemeClr val="tx1"/>
                                        </a:solidFill>
                                        <a:effectLst/>
                                        <a:latin typeface="Cambria Math" panose="02040503050406030204" pitchFamily="18" charset="0"/>
                                        <a:ea typeface="+mn-ea"/>
                                        <a:cs typeface="+mn-cs"/>
                                      </a:rPr>
                                      <m:t>𝑖</m:t>
                                    </m:r>
                                  </m:sub>
                                </m:sSub>
                              </m:num>
                              <m:den>
                                <m:sSub>
                                  <m:sSubPr>
                                    <m:ctrlPr>
                                      <a:rPr lang="de-DE" sz="110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solidFill>
                                          <a:schemeClr val="tx1"/>
                                        </a:solidFill>
                                        <a:effectLst/>
                                        <a:latin typeface="Cambria Math" panose="02040503050406030204" pitchFamily="18" charset="0"/>
                                        <a:ea typeface="+mn-ea"/>
                                        <a:cs typeface="+mn-cs"/>
                                      </a:rPr>
                                      <m:t>𝑗</m:t>
                                    </m:r>
                                  </m:sub>
                                </m:sSub>
                              </m:den>
                            </m:f>
                          </m:e>
                        </m:box>
                        <m:r>
                          <a:rPr lang="de-DE" sz="1100" b="0" i="1">
                            <a:solidFill>
                              <a:schemeClr val="tx1"/>
                            </a:solidFill>
                            <a:effectLst/>
                            <a:latin typeface="Cambria Math" panose="02040503050406030204" pitchFamily="18" charset="0"/>
                            <a:ea typeface="Cambria Math" panose="02040503050406030204" pitchFamily="18" charset="0"/>
                            <a:cs typeface="+mn-cs"/>
                          </a:rPr>
                          <m:t>∙</m:t>
                        </m:r>
                        <m:func>
                          <m:funcPr>
                            <m:ctrlPr>
                              <a:rPr lang="de-DE" sz="1100" b="0" i="1">
                                <a:solidFill>
                                  <a:schemeClr val="tx1"/>
                                </a:solidFill>
                                <a:effectLst/>
                                <a:latin typeface="Cambria Math" panose="02040503050406030204" pitchFamily="18" charset="0"/>
                                <a:ea typeface="Cambria Math" panose="02040503050406030204" pitchFamily="18" charset="0"/>
                                <a:cs typeface="+mn-cs"/>
                              </a:rPr>
                            </m:ctrlPr>
                          </m:funcPr>
                          <m:fName>
                            <m:r>
                              <m:rPr>
                                <m:sty m:val="p"/>
                              </m:rPr>
                              <a:rPr lang="de-DE" sz="1100" b="0" i="0">
                                <a:solidFill>
                                  <a:schemeClr val="tx1"/>
                                </a:solidFill>
                                <a:effectLst/>
                                <a:latin typeface="Cambria Math" panose="02040503050406030204" pitchFamily="18" charset="0"/>
                                <a:ea typeface="Cambria Math" panose="02040503050406030204" pitchFamily="18" charset="0"/>
                                <a:cs typeface="+mn-cs"/>
                              </a:rPr>
                              <m:t>exp</m:t>
                            </m:r>
                          </m:fName>
                          <m:e>
                            <m:d>
                              <m:dPr>
                                <m:ctrlPr>
                                  <a:rPr lang="de-DE" sz="1100" b="0" i="1">
                                    <a:solidFill>
                                      <a:schemeClr val="tx1"/>
                                    </a:solidFill>
                                    <a:effectLst/>
                                    <a:latin typeface="Cambria Math" panose="02040503050406030204" pitchFamily="18" charset="0"/>
                                    <a:ea typeface="Cambria Math" panose="02040503050406030204" pitchFamily="18" charset="0"/>
                                    <a:cs typeface="+mn-cs"/>
                                  </a:rPr>
                                </m:ctrlPr>
                              </m:dPr>
                              <m:e>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m:rPr>
                                        <m:nor/>
                                      </m:rPr>
                                      <a:rPr lang="de-DE" sz="1100" b="0" i="0">
                                        <a:solidFill>
                                          <a:schemeClr val="tx1"/>
                                        </a:solidFill>
                                        <a:effectLst/>
                                        <a:latin typeface="+mn-lt"/>
                                        <a:ea typeface="+mn-ea"/>
                                        <a:cs typeface="+mn-cs"/>
                                      </a:rPr>
                                      <m:t>NTU</m:t>
                                    </m:r>
                                  </m:e>
                                  <m:sub>
                                    <m:r>
                                      <a:rPr lang="de-DE" sz="1100" b="0" i="1">
                                        <a:solidFill>
                                          <a:schemeClr val="tx1"/>
                                        </a:solidFill>
                                        <a:effectLst/>
                                        <a:latin typeface="Cambria Math" panose="02040503050406030204" pitchFamily="18" charset="0"/>
                                        <a:ea typeface="+mn-ea"/>
                                        <a:cs typeface="+mn-cs"/>
                                      </a:rPr>
                                      <m:t>𝑖</m:t>
                                    </m:r>
                                  </m:sub>
                                </m:sSub>
                                <m:r>
                                  <a:rPr lang="de-DE" sz="1100" b="0" i="1">
                                    <a:solidFill>
                                      <a:schemeClr val="tx1"/>
                                    </a:solidFill>
                                    <a:effectLst/>
                                    <a:latin typeface="Cambria Math" panose="02040503050406030204" pitchFamily="18" charset="0"/>
                                    <a:ea typeface="Cambria Math" panose="02040503050406030204" pitchFamily="18" charset="0"/>
                                    <a:cs typeface="+mn-cs"/>
                                  </a:rPr>
                                  <m:t>∙</m:t>
                                </m:r>
                                <m:box>
                                  <m:boxPr>
                                    <m:ctrlPr>
                                      <a:rPr lang="de-DE" sz="1100" b="0" i="1">
                                        <a:solidFill>
                                          <a:schemeClr val="tx1"/>
                                        </a:solidFill>
                                        <a:effectLst/>
                                        <a:latin typeface="Cambria Math" panose="02040503050406030204" pitchFamily="18" charset="0"/>
                                        <a:ea typeface="+mn-ea"/>
                                        <a:cs typeface="+mn-cs"/>
                                      </a:rPr>
                                    </m:ctrlPr>
                                  </m:boxPr>
                                  <m:e>
                                    <m:argPr>
                                      <m:argSz m:val="-1"/>
                                    </m:argPr>
                                    <m:d>
                                      <m:dPr>
                                        <m:ctrlPr>
                                          <a:rPr lang="de-DE" sz="1100" b="0" i="1">
                                            <a:solidFill>
                                              <a:schemeClr val="tx1"/>
                                            </a:solidFill>
                                            <a:effectLst/>
                                            <a:latin typeface="Cambria Math" panose="02040503050406030204" pitchFamily="18" charset="0"/>
                                            <a:ea typeface="+mn-ea"/>
                                            <a:cs typeface="+mn-cs"/>
                                          </a:rPr>
                                        </m:ctrlPr>
                                      </m:dPr>
                                      <m:e>
                                        <m:r>
                                          <a:rPr lang="de-DE" sz="1100" b="0" i="1">
                                            <a:solidFill>
                                              <a:schemeClr val="tx1"/>
                                            </a:solidFill>
                                            <a:effectLst/>
                                            <a:latin typeface="Cambria Math" panose="02040503050406030204" pitchFamily="18" charset="0"/>
                                            <a:ea typeface="+mn-ea"/>
                                            <a:cs typeface="+mn-cs"/>
                                          </a:rPr>
                                          <m:t>1−</m:t>
                                        </m:r>
                                        <m:box>
                                          <m:boxPr>
                                            <m:ctrlPr>
                                              <a:rPr lang="de-DE" sz="1100" b="0" i="1">
                                                <a:solidFill>
                                                  <a:schemeClr val="tx1"/>
                                                </a:solidFill>
                                                <a:effectLst/>
                                                <a:latin typeface="Cambria Math" panose="02040503050406030204" pitchFamily="18" charset="0"/>
                                                <a:ea typeface="+mn-ea"/>
                                                <a:cs typeface="+mn-cs"/>
                                              </a:rPr>
                                            </m:ctrlPr>
                                          </m:boxPr>
                                          <m:e>
                                            <m:argPr>
                                              <m:argSz m:val="-1"/>
                                            </m:argPr>
                                            <m:f>
                                              <m:fPr>
                                                <m:ctrlPr>
                                                  <a:rPr lang="de-DE" sz="1100" b="0" i="1">
                                                    <a:solidFill>
                                                      <a:schemeClr val="tx1"/>
                                                    </a:solidFill>
                                                    <a:effectLst/>
                                                    <a:latin typeface="Cambria Math" panose="02040503050406030204" pitchFamily="18" charset="0"/>
                                                    <a:ea typeface="+mn-ea"/>
                                                    <a:cs typeface="+mn-cs"/>
                                                  </a:rPr>
                                                </m:ctrlPr>
                                              </m:fPr>
                                              <m:num>
                                                <m:sSub>
                                                  <m:sSubPr>
                                                    <m:ctrlPr>
                                                      <a:rPr lang="de-DE" sz="110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solidFill>
                                                          <a:schemeClr val="tx1"/>
                                                        </a:solidFill>
                                                        <a:effectLst/>
                                                        <a:latin typeface="Cambria Math" panose="02040503050406030204" pitchFamily="18" charset="0"/>
                                                        <a:ea typeface="+mn-ea"/>
                                                        <a:cs typeface="+mn-cs"/>
                                                      </a:rPr>
                                                      <m:t>𝑖</m:t>
                                                    </m:r>
                                                  </m:sub>
                                                </m:sSub>
                                              </m:num>
                                              <m:den>
                                                <m:sSub>
                                                  <m:sSubPr>
                                                    <m:ctrlPr>
                                                      <a:rPr lang="de-DE" sz="110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solidFill>
                                                          <a:schemeClr val="tx1"/>
                                                        </a:solidFill>
                                                        <a:effectLst/>
                                                        <a:latin typeface="Cambria Math" panose="02040503050406030204" pitchFamily="18" charset="0"/>
                                                        <a:ea typeface="+mn-ea"/>
                                                        <a:cs typeface="+mn-cs"/>
                                                      </a:rPr>
                                                      <m:t>𝑗</m:t>
                                                    </m:r>
                                                  </m:sub>
                                                </m:sSub>
                                              </m:den>
                                            </m:f>
                                          </m:e>
                                        </m:box>
                                      </m:e>
                                    </m:d>
                                  </m:e>
                                </m:box>
                              </m:e>
                            </m:d>
                          </m:e>
                        </m:func>
                      </m:den>
                    </m:f>
                    <m:r>
                      <a:rPr lang="de-DE" sz="1100" b="0" i="1">
                        <a:solidFill>
                          <a:schemeClr val="tx1"/>
                        </a:solidFill>
                        <a:effectLst/>
                        <a:latin typeface="Cambria Math" panose="02040503050406030204" pitchFamily="18" charset="0"/>
                        <a:ea typeface="+mn-ea"/>
                        <a:cs typeface="+mn-cs"/>
                      </a:rPr>
                      <m:t>         (5)</m:t>
                    </m:r>
                  </m:oMath>
                </m:oMathPara>
              </a14:m>
              <a:endParaRPr lang="de-DE" sz="1100"/>
            </a:p>
          </xdr:txBody>
        </xdr:sp>
      </mc:Choice>
      <mc:Fallback xmlns="">
        <xdr:sp macro="" textlink="">
          <xdr:nvSpPr>
            <xdr:cNvPr id="25" name="Textfeld 24"/>
            <xdr:cNvSpPr txBox="1"/>
          </xdr:nvSpPr>
          <xdr:spPr>
            <a:xfrm>
              <a:off x="1524000" y="16565219"/>
              <a:ext cx="3210110" cy="6388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l-GR" sz="1100" b="0" i="0">
                  <a:solidFill>
                    <a:schemeClr val="tx1"/>
                  </a:solidFill>
                  <a:effectLst/>
                  <a:latin typeface="Cambria Math" panose="02040503050406030204" pitchFamily="18" charset="0"/>
                  <a:ea typeface="+mn-ea"/>
                  <a:cs typeface="+mn-cs"/>
                </a:rPr>
                <a:t>ε</a:t>
              </a:r>
              <a:r>
                <a:rPr lang="de-DE" sz="1100" b="0" i="0">
                  <a:solidFill>
                    <a:schemeClr val="tx1"/>
                  </a:solidFill>
                  <a:effectLst/>
                  <a:latin typeface="Cambria Math" panose="02040503050406030204" pitchFamily="18" charset="0"/>
                  <a:ea typeface="+mn-ea"/>
                  <a:cs typeface="+mn-cs"/>
                </a:rPr>
                <a:t>_(</a:t>
              </a:r>
              <a:r>
                <a:rPr lang="de-DE" sz="1100" b="0" i="0">
                  <a:latin typeface="Cambria Math" panose="02040503050406030204" pitchFamily="18" charset="0"/>
                </a:rPr>
                <a:t>Gegen,𝑖) (𝑥)=</a:t>
              </a:r>
              <a:r>
                <a:rPr lang="de-DE" sz="1100" b="0" i="0">
                  <a:latin typeface="Cambria Math" panose="02040503050406030204" pitchFamily="18" charset="0"/>
                  <a:ea typeface="Cambria Math" panose="02040503050406030204" pitchFamily="18" charset="0"/>
                </a:rPr>
                <a:t>(</a:t>
              </a:r>
              <a:r>
                <a:rPr lang="de-DE" sz="1100" b="0" i="0">
                  <a:solidFill>
                    <a:schemeClr val="tx1"/>
                  </a:solidFill>
                  <a:effectLst/>
                  <a:latin typeface="Cambria Math" panose="02040503050406030204" pitchFamily="18" charset="0"/>
                  <a:ea typeface="+mn-ea"/>
                  <a:cs typeface="+mn-cs"/>
                </a:rPr>
                <a:t>1−exp(−〖</a:t>
              </a:r>
              <a:r>
                <a:rPr lang="de-DE" sz="1100" b="0" i="0">
                  <a:solidFill>
                    <a:schemeClr val="tx1"/>
                  </a:solidFill>
                  <a:effectLst/>
                  <a:latin typeface="+mn-lt"/>
                  <a:ea typeface="+mn-ea"/>
                  <a:cs typeface="+mn-cs"/>
                </a:rPr>
                <a:t>"NTU</a:t>
              </a:r>
              <a:r>
                <a:rPr lang="de-DE" sz="1100" b="0" i="0">
                  <a:solidFill>
                    <a:schemeClr val="tx1"/>
                  </a:solidFill>
                  <a:effectLst/>
                  <a:latin typeface="Cambria Math" panose="02040503050406030204" pitchFamily="18" charset="0"/>
                  <a:ea typeface="+mn-ea"/>
                  <a:cs typeface="+mn-cs"/>
                </a:rPr>
                <a:t>" 〗_𝑖</a:t>
              </a:r>
              <a:r>
                <a:rPr lang="de-DE" sz="1100" b="0" i="0">
                  <a:solidFill>
                    <a:schemeClr val="tx1"/>
                  </a:solidFill>
                  <a:effectLst/>
                  <a:latin typeface="Cambria Math" panose="02040503050406030204" pitchFamily="18" charset="0"/>
                  <a:ea typeface="Cambria Math" panose="02040503050406030204" pitchFamily="18" charset="0"/>
                  <a:cs typeface="+mn-cs"/>
                </a:rPr>
                <a:t>∙</a:t>
              </a:r>
              <a:r>
                <a:rPr lang="de-DE" sz="1100" b="0" i="0">
                  <a:solidFill>
                    <a:schemeClr val="tx1"/>
                  </a:solidFill>
                  <a:effectLst/>
                  <a:latin typeface="Cambria Math" panose="02040503050406030204" pitchFamily="18" charset="0"/>
                  <a:ea typeface="+mn-ea"/>
                  <a:cs typeface="+mn-cs"/>
                </a:rPr>
                <a:t>𝑥/100</a:t>
              </a:r>
              <a:r>
                <a:rPr lang="de-DE" sz="1100" b="0" i="0">
                  <a:solidFill>
                    <a:schemeClr val="tx1"/>
                  </a:solidFill>
                  <a:effectLst/>
                  <a:latin typeface="Cambria Math" panose="02040503050406030204" pitchFamily="18" charset="0"/>
                  <a:ea typeface="Cambria Math" panose="02040503050406030204" pitchFamily="18" charset="0"/>
                  <a:cs typeface="+mn-cs"/>
                </a:rPr>
                <a:t>∙</a:t>
              </a:r>
              <a:r>
                <a:rPr lang="de-DE" sz="1100" b="0" i="0">
                  <a:solidFill>
                    <a:schemeClr val="tx1"/>
                  </a:solidFill>
                  <a:effectLst/>
                  <a:latin typeface="Cambria Math" panose="02040503050406030204" pitchFamily="18" charset="0"/>
                  <a:ea typeface="+mn-ea"/>
                  <a:cs typeface="+mn-cs"/>
                </a:rPr>
                <a:t>□(64&amp;(1−□(64&amp;𝑊 ̇_𝑖/𝑊 ̇_𝑗 )) ))</a:t>
              </a:r>
              <a:r>
                <a:rPr lang="de-DE" sz="1100" b="0" i="0">
                  <a:solidFill>
                    <a:schemeClr val="tx1"/>
                  </a:solidFill>
                  <a:effectLst/>
                  <a:latin typeface="Cambria Math" panose="02040503050406030204" pitchFamily="18" charset="0"/>
                  <a:ea typeface="Cambria Math" panose="02040503050406030204" pitchFamily="18" charset="0"/>
                  <a:cs typeface="+mn-cs"/>
                </a:rPr>
                <a:t>)/(</a:t>
              </a:r>
              <a:r>
                <a:rPr lang="de-DE" sz="1100" b="0" i="0">
                  <a:solidFill>
                    <a:schemeClr val="tx1"/>
                  </a:solidFill>
                  <a:effectLst/>
                  <a:latin typeface="Cambria Math" panose="02040503050406030204" pitchFamily="18" charset="0"/>
                  <a:ea typeface="+mn-ea"/>
                  <a:cs typeface="+mn-cs"/>
                </a:rPr>
                <a:t>1−□(64&amp;𝑊 ̇_𝑖/𝑊 ̇_𝑗 )</a:t>
              </a:r>
              <a:r>
                <a:rPr lang="de-DE" sz="1100" b="0" i="0">
                  <a:solidFill>
                    <a:schemeClr val="tx1"/>
                  </a:solidFill>
                  <a:effectLst/>
                  <a:latin typeface="Cambria Math" panose="02040503050406030204" pitchFamily="18" charset="0"/>
                  <a:ea typeface="Cambria Math" panose="02040503050406030204" pitchFamily="18" charset="0"/>
                  <a:cs typeface="+mn-cs"/>
                </a:rPr>
                <a:t>∙exp⁡(</a:t>
              </a:r>
              <a:r>
                <a:rPr lang="de-DE" sz="1100" b="0" i="0">
                  <a:solidFill>
                    <a:schemeClr val="tx1"/>
                  </a:solidFill>
                  <a:effectLst/>
                  <a:latin typeface="Cambria Math" panose="02040503050406030204" pitchFamily="18" charset="0"/>
                  <a:ea typeface="+mn-ea"/>
                  <a:cs typeface="+mn-cs"/>
                </a:rPr>
                <a:t>−〖</a:t>
              </a:r>
              <a:r>
                <a:rPr lang="de-DE" sz="1100" b="0" i="0">
                  <a:solidFill>
                    <a:schemeClr val="tx1"/>
                  </a:solidFill>
                  <a:effectLst/>
                  <a:latin typeface="+mn-lt"/>
                  <a:ea typeface="+mn-ea"/>
                  <a:cs typeface="+mn-cs"/>
                </a:rPr>
                <a:t>"NTU</a:t>
              </a:r>
              <a:r>
                <a:rPr lang="de-DE" sz="1100" b="0" i="0">
                  <a:solidFill>
                    <a:schemeClr val="tx1"/>
                  </a:solidFill>
                  <a:effectLst/>
                  <a:latin typeface="Cambria Math" panose="02040503050406030204" pitchFamily="18" charset="0"/>
                  <a:ea typeface="+mn-ea"/>
                  <a:cs typeface="+mn-cs"/>
                </a:rPr>
                <a:t>" 〗_𝑖</a:t>
              </a:r>
              <a:r>
                <a:rPr lang="de-DE" sz="1100" b="0" i="0">
                  <a:solidFill>
                    <a:schemeClr val="tx1"/>
                  </a:solidFill>
                  <a:effectLst/>
                  <a:latin typeface="Cambria Math" panose="02040503050406030204" pitchFamily="18" charset="0"/>
                  <a:ea typeface="Cambria Math" panose="02040503050406030204" pitchFamily="18" charset="0"/>
                  <a:cs typeface="+mn-cs"/>
                </a:rPr>
                <a:t>∙</a:t>
              </a:r>
              <a:r>
                <a:rPr lang="de-DE" sz="1100" b="0" i="0">
                  <a:solidFill>
                    <a:schemeClr val="tx1"/>
                  </a:solidFill>
                  <a:effectLst/>
                  <a:latin typeface="Cambria Math" panose="02040503050406030204" pitchFamily="18" charset="0"/>
                  <a:ea typeface="+mn-ea"/>
                  <a:cs typeface="+mn-cs"/>
                </a:rPr>
                <a:t>□(64&amp;(1−□(64&amp;𝑊 ̇_𝑖/𝑊 ̇_𝑗 )) )) </a:t>
              </a:r>
              <a:r>
                <a:rPr lang="de-DE" sz="1100" b="0" i="0">
                  <a:solidFill>
                    <a:schemeClr val="tx1"/>
                  </a:solidFill>
                  <a:effectLst/>
                  <a:latin typeface="Cambria Math" panose="02040503050406030204" pitchFamily="18" charset="0"/>
                  <a:ea typeface="Cambria Math" panose="02040503050406030204" pitchFamily="18" charset="0"/>
                  <a:cs typeface="+mn-cs"/>
                </a:rPr>
                <a:t>)</a:t>
              </a:r>
              <a:r>
                <a:rPr lang="de-DE" sz="1100" b="0" i="0">
                  <a:solidFill>
                    <a:schemeClr val="tx1"/>
                  </a:solidFill>
                  <a:effectLst/>
                  <a:latin typeface="Cambria Math" panose="02040503050406030204" pitchFamily="18" charset="0"/>
                  <a:ea typeface="+mn-ea"/>
                  <a:cs typeface="+mn-cs"/>
                </a:rPr>
                <a:t>          (5)</a:t>
              </a:r>
              <a:endParaRPr lang="de-DE" sz="1100"/>
            </a:p>
          </xdr:txBody>
        </xdr:sp>
      </mc:Fallback>
    </mc:AlternateContent>
    <xdr:clientData/>
  </xdr:oneCellAnchor>
  <xdr:oneCellAnchor>
    <xdr:from>
      <xdr:col>2</xdr:col>
      <xdr:colOff>0</xdr:colOff>
      <xdr:row>54</xdr:row>
      <xdr:rowOff>0</xdr:rowOff>
    </xdr:from>
    <xdr:ext cx="2939586" cy="253339"/>
    <mc:AlternateContent xmlns:mc="http://schemas.openxmlformats.org/markup-compatibility/2006" xmlns:a14="http://schemas.microsoft.com/office/drawing/2010/main">
      <mc:Choice Requires="a14">
        <xdr:sp macro="" textlink="">
          <xdr:nvSpPr>
            <xdr:cNvPr id="26" name="Textfeld 25"/>
            <xdr:cNvSpPr txBox="1"/>
          </xdr:nvSpPr>
          <xdr:spPr>
            <a:xfrm>
              <a:off x="1524000" y="14097000"/>
              <a:ext cx="2939586"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de-DE" sz="1100" b="0" i="1">
                            <a:latin typeface="Cambria Math" panose="02040503050406030204" pitchFamily="18" charset="0"/>
                          </a:rPr>
                        </m:ctrlPr>
                      </m:sSubPr>
                      <m:e>
                        <m:r>
                          <m:rPr>
                            <m:sty m:val="p"/>
                          </m:rPr>
                          <a:rPr lang="el-GR" sz="1100" i="1">
                            <a:solidFill>
                              <a:schemeClr val="tx1"/>
                            </a:solidFill>
                            <a:effectLst/>
                            <a:latin typeface="Cambria Math" panose="02040503050406030204" pitchFamily="18" charset="0"/>
                            <a:ea typeface="+mn-ea"/>
                            <a:cs typeface="+mn-cs"/>
                          </a:rPr>
                          <m:t>ϑ</m:t>
                        </m:r>
                      </m:e>
                      <m:sub>
                        <m:r>
                          <a:rPr lang="de-DE" sz="1100" b="0" i="1">
                            <a:latin typeface="Cambria Math" panose="02040503050406030204" pitchFamily="18" charset="0"/>
                          </a:rPr>
                          <m:t>𝑖</m:t>
                        </m:r>
                      </m:sub>
                    </m:sSub>
                    <m:d>
                      <m:dPr>
                        <m:ctrlPr>
                          <a:rPr lang="de-DE" sz="1100" b="0" i="1">
                            <a:latin typeface="Cambria Math" panose="02040503050406030204" pitchFamily="18" charset="0"/>
                          </a:rPr>
                        </m:ctrlPr>
                      </m:dPr>
                      <m:e>
                        <m:r>
                          <a:rPr lang="de-DE" sz="1100" b="0" i="1">
                            <a:latin typeface="Cambria Math" panose="02040503050406030204" pitchFamily="18" charset="0"/>
                          </a:rPr>
                          <m:t>𝑥</m:t>
                        </m:r>
                      </m:e>
                    </m:d>
                    <m:r>
                      <a:rPr lang="de-DE" sz="1100" b="0" i="1">
                        <a:latin typeface="Cambria Math" panose="02040503050406030204" pitchFamily="18" charset="0"/>
                      </a:rPr>
                      <m:t>=</m:t>
                    </m:r>
                    <m:d>
                      <m:dPr>
                        <m:ctrlPr>
                          <a:rPr lang="de-DE" sz="1100" b="0" i="1">
                            <a:latin typeface="Cambria Math" panose="02040503050406030204" pitchFamily="18" charset="0"/>
                          </a:rPr>
                        </m:ctrlPr>
                      </m:dPr>
                      <m:e>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i="1">
                                <a:solidFill>
                                  <a:schemeClr val="tx1"/>
                                </a:solidFill>
                                <a:effectLst/>
                                <a:latin typeface="Cambria Math" panose="02040503050406030204" pitchFamily="18" charset="0"/>
                                <a:ea typeface="+mn-ea"/>
                                <a:cs typeface="+mn-cs"/>
                              </a:rPr>
                              <m:t>ϑ</m:t>
                            </m:r>
                          </m:e>
                          <m:sub>
                            <m:r>
                              <a:rPr lang="de-DE" sz="1100" b="0" i="1">
                                <a:solidFill>
                                  <a:schemeClr val="tx1"/>
                                </a:solidFill>
                                <a:effectLst/>
                                <a:latin typeface="Cambria Math" panose="02040503050406030204" pitchFamily="18" charset="0"/>
                                <a:ea typeface="+mn-ea"/>
                                <a:cs typeface="+mn-cs"/>
                              </a:rPr>
                              <m:t>𝑖</m:t>
                            </m:r>
                            <m:r>
                              <a:rPr lang="de-DE" sz="1100" b="1" i="1">
                                <a:solidFill>
                                  <a:schemeClr val="tx1"/>
                                </a:solidFill>
                                <a:effectLst/>
                                <a:latin typeface="Cambria Math" panose="02040503050406030204" pitchFamily="18" charset="0"/>
                                <a:ea typeface="+mn-ea"/>
                                <a:cs typeface="+mn-cs"/>
                              </a:rPr>
                              <m:t>,</m:t>
                            </m:r>
                            <m:r>
                              <a:rPr lang="de-DE" sz="1100" b="1" i="0">
                                <a:solidFill>
                                  <a:schemeClr val="tx1"/>
                                </a:solidFill>
                                <a:effectLst/>
                                <a:latin typeface="Cambria Math" panose="02040503050406030204" pitchFamily="18" charset="0"/>
                                <a:ea typeface="+mn-ea"/>
                                <a:cs typeface="+mn-cs"/>
                              </a:rPr>
                              <m:t>𝐞𝐢𝐧</m:t>
                            </m:r>
                          </m:sub>
                        </m:sSub>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ε</m:t>
                            </m:r>
                          </m:e>
                          <m:sub>
                            <m:r>
                              <a:rPr lang="de-DE" sz="1100" b="0" i="1">
                                <a:solidFill>
                                  <a:schemeClr val="tx1"/>
                                </a:solidFill>
                                <a:effectLst/>
                                <a:latin typeface="Cambria Math" panose="02040503050406030204" pitchFamily="18" charset="0"/>
                                <a:ea typeface="+mn-ea"/>
                                <a:cs typeface="+mn-cs"/>
                              </a:rPr>
                              <m:t>𝑖</m:t>
                            </m:r>
                          </m:sub>
                        </m:sSub>
                        <m:d>
                          <m:dPr>
                            <m:ctrlPr>
                              <a:rPr lang="de-DE" sz="1100" b="0" i="1">
                                <a:solidFill>
                                  <a:schemeClr val="tx1"/>
                                </a:solidFill>
                                <a:effectLst/>
                                <a:latin typeface="Cambria Math" panose="02040503050406030204" pitchFamily="18" charset="0"/>
                                <a:ea typeface="+mn-ea"/>
                                <a:cs typeface="+mn-cs"/>
                              </a:rPr>
                            </m:ctrlPr>
                          </m:dPr>
                          <m:e>
                            <m:r>
                              <a:rPr lang="de-DE" sz="1100" b="0" i="1">
                                <a:solidFill>
                                  <a:schemeClr val="tx1"/>
                                </a:solidFill>
                                <a:effectLst/>
                                <a:latin typeface="Cambria Math" panose="02040503050406030204" pitchFamily="18" charset="0"/>
                                <a:ea typeface="+mn-ea"/>
                                <a:cs typeface="+mn-cs"/>
                              </a:rPr>
                              <m:t>𝑥</m:t>
                            </m:r>
                          </m:e>
                        </m:d>
                        <m:r>
                          <a:rPr lang="de-DE" sz="1100" b="0" i="1">
                            <a:solidFill>
                              <a:schemeClr val="tx1"/>
                            </a:solidFill>
                            <a:effectLst/>
                            <a:latin typeface="Cambria Math" panose="02040503050406030204" pitchFamily="18" charset="0"/>
                            <a:ea typeface="Cambria Math" panose="02040503050406030204" pitchFamily="18" charset="0"/>
                            <a:cs typeface="+mn-cs"/>
                          </a:rPr>
                          <m:t>∙</m:t>
                        </m:r>
                        <m:d>
                          <m:dPr>
                            <m:ctrlPr>
                              <a:rPr lang="de-DE" sz="1100" b="0" i="1">
                                <a:solidFill>
                                  <a:schemeClr val="tx1"/>
                                </a:solidFill>
                                <a:effectLst/>
                                <a:latin typeface="Cambria Math" panose="02040503050406030204" pitchFamily="18" charset="0"/>
                                <a:ea typeface="Cambria Math" panose="02040503050406030204" pitchFamily="18" charset="0"/>
                                <a:cs typeface="+mn-cs"/>
                              </a:rPr>
                            </m:ctrlPr>
                          </m:dPr>
                          <m:e>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i="1">
                                    <a:solidFill>
                                      <a:schemeClr val="tx1"/>
                                    </a:solidFill>
                                    <a:effectLst/>
                                    <a:latin typeface="Cambria Math" panose="02040503050406030204" pitchFamily="18" charset="0"/>
                                    <a:ea typeface="+mn-ea"/>
                                    <a:cs typeface="+mn-cs"/>
                                  </a:rPr>
                                  <m:t>ϑ</m:t>
                                </m:r>
                              </m:e>
                              <m:sub>
                                <m:r>
                                  <a:rPr lang="de-DE" sz="1100" b="0" i="1">
                                    <a:solidFill>
                                      <a:schemeClr val="tx1"/>
                                    </a:solidFill>
                                    <a:effectLst/>
                                    <a:latin typeface="Cambria Math" panose="02040503050406030204" pitchFamily="18" charset="0"/>
                                    <a:ea typeface="+mn-ea"/>
                                    <a:cs typeface="+mn-cs"/>
                                  </a:rPr>
                                  <m:t>𝑖</m:t>
                                </m:r>
                                <m:r>
                                  <a:rPr lang="de-DE" sz="1100" b="1" i="1">
                                    <a:solidFill>
                                      <a:schemeClr val="tx1"/>
                                    </a:solidFill>
                                    <a:effectLst/>
                                    <a:latin typeface="Cambria Math" panose="02040503050406030204" pitchFamily="18" charset="0"/>
                                    <a:ea typeface="+mn-ea"/>
                                    <a:cs typeface="+mn-cs"/>
                                  </a:rPr>
                                  <m:t>,</m:t>
                                </m:r>
                                <m:r>
                                  <a:rPr lang="de-DE" sz="1100" b="1" i="0">
                                    <a:solidFill>
                                      <a:schemeClr val="tx1"/>
                                    </a:solidFill>
                                    <a:effectLst/>
                                    <a:latin typeface="Cambria Math" panose="02040503050406030204" pitchFamily="18" charset="0"/>
                                    <a:ea typeface="+mn-ea"/>
                                    <a:cs typeface="+mn-cs"/>
                                  </a:rPr>
                                  <m:t>𝐞𝐢𝐧</m:t>
                                </m:r>
                              </m:sub>
                            </m:sSub>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i="1">
                                    <a:solidFill>
                                      <a:schemeClr val="tx1"/>
                                    </a:solidFill>
                                    <a:effectLst/>
                                    <a:latin typeface="Cambria Math" panose="02040503050406030204" pitchFamily="18" charset="0"/>
                                    <a:ea typeface="+mn-ea"/>
                                    <a:cs typeface="+mn-cs"/>
                                  </a:rPr>
                                  <m:t>ϑ</m:t>
                                </m:r>
                              </m:e>
                              <m:sub>
                                <m:r>
                                  <a:rPr lang="de-DE" sz="1100" b="0" i="1">
                                    <a:solidFill>
                                      <a:schemeClr val="tx1"/>
                                    </a:solidFill>
                                    <a:effectLst/>
                                    <a:latin typeface="Cambria Math" panose="02040503050406030204" pitchFamily="18" charset="0"/>
                                    <a:ea typeface="+mn-ea"/>
                                    <a:cs typeface="+mn-cs"/>
                                  </a:rPr>
                                  <m:t>𝑗</m:t>
                                </m:r>
                                <m:r>
                                  <a:rPr lang="de-DE" sz="1100" b="1" i="1">
                                    <a:solidFill>
                                      <a:schemeClr val="tx1"/>
                                    </a:solidFill>
                                    <a:effectLst/>
                                    <a:latin typeface="Cambria Math" panose="02040503050406030204" pitchFamily="18" charset="0"/>
                                    <a:ea typeface="+mn-ea"/>
                                    <a:cs typeface="+mn-cs"/>
                                  </a:rPr>
                                  <m:t>,</m:t>
                                </m:r>
                                <m:r>
                                  <a:rPr lang="de-DE" sz="1100" b="1" i="0">
                                    <a:solidFill>
                                      <a:schemeClr val="tx1"/>
                                    </a:solidFill>
                                    <a:effectLst/>
                                    <a:latin typeface="Cambria Math" panose="02040503050406030204" pitchFamily="18" charset="0"/>
                                    <a:ea typeface="+mn-ea"/>
                                    <a:cs typeface="+mn-cs"/>
                                  </a:rPr>
                                  <m:t>𝐞𝐢𝐧</m:t>
                                </m:r>
                              </m:sub>
                            </m:sSub>
                          </m:e>
                        </m:d>
                      </m:e>
                    </m:d>
                    <m:r>
                      <a:rPr lang="de-DE" sz="1100" b="0" i="1">
                        <a:solidFill>
                          <a:schemeClr val="tx1"/>
                        </a:solidFill>
                        <a:effectLst/>
                        <a:latin typeface="Cambria Math" panose="02040503050406030204" pitchFamily="18" charset="0"/>
                        <a:ea typeface="+mn-ea"/>
                        <a:cs typeface="+mn-cs"/>
                      </a:rPr>
                      <m:t>         (6)</m:t>
                    </m:r>
                  </m:oMath>
                </m:oMathPara>
              </a14:m>
              <a:endParaRPr lang="de-DE" sz="1100"/>
            </a:p>
          </xdr:txBody>
        </xdr:sp>
      </mc:Choice>
      <mc:Fallback xmlns="">
        <xdr:sp macro="" textlink="">
          <xdr:nvSpPr>
            <xdr:cNvPr id="26" name="Textfeld 25"/>
            <xdr:cNvSpPr txBox="1"/>
          </xdr:nvSpPr>
          <xdr:spPr>
            <a:xfrm>
              <a:off x="1524000" y="14097000"/>
              <a:ext cx="2939586"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l-GR" sz="110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a:t>
              </a:r>
              <a:r>
                <a:rPr lang="de-DE" sz="1100" b="0" i="0">
                  <a:latin typeface="Cambria Math" panose="02040503050406030204" pitchFamily="18" charset="0"/>
                </a:rPr>
                <a:t>𝑖 (𝑥)=(</a:t>
              </a:r>
              <a:r>
                <a:rPr lang="el-GR" sz="110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_(𝑖</a:t>
              </a:r>
              <a:r>
                <a:rPr lang="de-DE" sz="1100" b="1" i="0">
                  <a:solidFill>
                    <a:schemeClr val="tx1"/>
                  </a:solidFill>
                  <a:effectLst/>
                  <a:latin typeface="Cambria Math" panose="02040503050406030204" pitchFamily="18" charset="0"/>
                  <a:ea typeface="+mn-ea"/>
                  <a:cs typeface="+mn-cs"/>
                </a:rPr>
                <a:t>,𝐞𝐢𝐧</a:t>
              </a:r>
              <a:r>
                <a:rPr lang="de-DE" sz="1100" b="0" i="0">
                  <a:solidFill>
                    <a:schemeClr val="tx1"/>
                  </a:solidFill>
                  <a:effectLst/>
                  <a:latin typeface="Cambria Math" panose="02040503050406030204" pitchFamily="18" charset="0"/>
                  <a:ea typeface="+mn-ea"/>
                  <a:cs typeface="+mn-cs"/>
                </a:rPr>
                <a:t>)−</a:t>
              </a:r>
              <a:r>
                <a:rPr lang="el-GR" sz="1100" b="0" i="0">
                  <a:solidFill>
                    <a:schemeClr val="tx1"/>
                  </a:solidFill>
                  <a:effectLst/>
                  <a:latin typeface="Cambria Math" panose="02040503050406030204" pitchFamily="18" charset="0"/>
                  <a:ea typeface="+mn-ea"/>
                  <a:cs typeface="+mn-cs"/>
                </a:rPr>
                <a:t>ε</a:t>
              </a:r>
              <a:r>
                <a:rPr lang="de-DE" sz="1100" b="0" i="0">
                  <a:solidFill>
                    <a:schemeClr val="tx1"/>
                  </a:solidFill>
                  <a:effectLst/>
                  <a:latin typeface="Cambria Math" panose="02040503050406030204" pitchFamily="18" charset="0"/>
                  <a:ea typeface="+mn-ea"/>
                  <a:cs typeface="+mn-cs"/>
                </a:rPr>
                <a:t>_𝑖 (𝑥)</a:t>
              </a:r>
              <a:r>
                <a:rPr lang="de-DE" sz="1100" b="0" i="0">
                  <a:solidFill>
                    <a:schemeClr val="tx1"/>
                  </a:solidFill>
                  <a:effectLst/>
                  <a:latin typeface="Cambria Math" panose="02040503050406030204" pitchFamily="18" charset="0"/>
                  <a:ea typeface="Cambria Math" panose="02040503050406030204" pitchFamily="18" charset="0"/>
                  <a:cs typeface="+mn-cs"/>
                </a:rPr>
                <a:t>∙(</a:t>
              </a:r>
              <a:r>
                <a:rPr lang="el-GR" sz="110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_(𝑖</a:t>
              </a:r>
              <a:r>
                <a:rPr lang="de-DE" sz="1100" b="1" i="0">
                  <a:solidFill>
                    <a:schemeClr val="tx1"/>
                  </a:solidFill>
                  <a:effectLst/>
                  <a:latin typeface="Cambria Math" panose="02040503050406030204" pitchFamily="18" charset="0"/>
                  <a:ea typeface="+mn-ea"/>
                  <a:cs typeface="+mn-cs"/>
                </a:rPr>
                <a:t>,𝐞𝐢𝐧</a:t>
              </a:r>
              <a:r>
                <a:rPr lang="de-DE" sz="1100" b="0" i="0">
                  <a:solidFill>
                    <a:schemeClr val="tx1"/>
                  </a:solidFill>
                  <a:effectLst/>
                  <a:latin typeface="Cambria Math" panose="02040503050406030204" pitchFamily="18" charset="0"/>
                  <a:ea typeface="+mn-ea"/>
                  <a:cs typeface="+mn-cs"/>
                </a:rPr>
                <a:t>)−</a:t>
              </a:r>
              <a:r>
                <a:rPr lang="el-GR" sz="110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_(𝑗</a:t>
              </a:r>
              <a:r>
                <a:rPr lang="de-DE" sz="1100" b="1" i="0">
                  <a:solidFill>
                    <a:schemeClr val="tx1"/>
                  </a:solidFill>
                  <a:effectLst/>
                  <a:latin typeface="Cambria Math" panose="02040503050406030204" pitchFamily="18" charset="0"/>
                  <a:ea typeface="+mn-ea"/>
                  <a:cs typeface="+mn-cs"/>
                </a:rPr>
                <a:t>,𝐞𝐢𝐧</a:t>
              </a:r>
              <a:r>
                <a:rPr lang="de-DE" sz="1100" b="0" i="0">
                  <a:solidFill>
                    <a:schemeClr val="tx1"/>
                  </a:solidFill>
                  <a:effectLst/>
                  <a:latin typeface="Cambria Math" panose="02040503050406030204" pitchFamily="18" charset="0"/>
                  <a:ea typeface="+mn-ea"/>
                  <a:cs typeface="+mn-cs"/>
                </a:rPr>
                <a:t>) ))          (6)</a:t>
              </a:r>
              <a:endParaRPr lang="de-DE" sz="1100"/>
            </a:p>
          </xdr:txBody>
        </xdr:sp>
      </mc:Fallback>
    </mc:AlternateContent>
    <xdr:clientData/>
  </xdr:oneCellAnchor>
  <xdr:oneCellAnchor>
    <xdr:from>
      <xdr:col>2</xdr:col>
      <xdr:colOff>0</xdr:colOff>
      <xdr:row>58</xdr:row>
      <xdr:rowOff>0</xdr:rowOff>
    </xdr:from>
    <xdr:ext cx="2080762" cy="191078"/>
    <mc:AlternateContent xmlns:mc="http://schemas.openxmlformats.org/markup-compatibility/2006" xmlns:a14="http://schemas.microsoft.com/office/drawing/2010/main">
      <mc:Choice Requires="a14">
        <xdr:sp macro="" textlink="">
          <xdr:nvSpPr>
            <xdr:cNvPr id="28" name="Textfeld 27"/>
            <xdr:cNvSpPr txBox="1"/>
          </xdr:nvSpPr>
          <xdr:spPr>
            <a:xfrm>
              <a:off x="1524000" y="14973300"/>
              <a:ext cx="2080762"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de-DE" sz="1100" i="1">
                            <a:latin typeface="Cambria Math" panose="02040503050406030204" pitchFamily="18" charset="0"/>
                          </a:rPr>
                        </m:ctrlPr>
                      </m:accPr>
                      <m:e>
                        <m:r>
                          <a:rPr lang="de-DE" sz="1100" b="0" i="1">
                            <a:latin typeface="Cambria Math" panose="02040503050406030204" pitchFamily="18" charset="0"/>
                          </a:rPr>
                          <m:t>𝑄</m:t>
                        </m:r>
                      </m:e>
                    </m:acc>
                    <m:r>
                      <a:rPr lang="de-DE" sz="1100" b="0" i="1">
                        <a:latin typeface="Cambria Math" panose="02040503050406030204" pitchFamily="18" charset="0"/>
                      </a:rPr>
                      <m:t>=</m:t>
                    </m:r>
                    <m:d>
                      <m:dPr>
                        <m:begChr m:val="|"/>
                        <m:endChr m:val="|"/>
                        <m:ctrlPr>
                          <a:rPr lang="de-DE" sz="1100" b="0" i="1">
                            <a:latin typeface="Cambria Math" panose="02040503050406030204" pitchFamily="18" charset="0"/>
                          </a:rPr>
                        </m:ctrlPr>
                      </m:dPr>
                      <m:e>
                        <m:d>
                          <m:dPr>
                            <m:ctrlPr>
                              <a:rPr lang="de-DE" sz="1100" b="0" i="1">
                                <a:latin typeface="Cambria Math" panose="02040503050406030204" pitchFamily="18" charset="0"/>
                              </a:rPr>
                            </m:ctrlPr>
                          </m:dPr>
                          <m:e>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i="1">
                                    <a:solidFill>
                                      <a:schemeClr val="tx1"/>
                                    </a:solidFill>
                                    <a:effectLst/>
                                    <a:latin typeface="Cambria Math" panose="02040503050406030204" pitchFamily="18" charset="0"/>
                                    <a:ea typeface="+mn-ea"/>
                                    <a:cs typeface="+mn-cs"/>
                                  </a:rPr>
                                  <m:t>ϑ</m:t>
                                </m:r>
                              </m:e>
                              <m:sub>
                                <m:r>
                                  <a:rPr lang="de-DE" sz="1100" b="0" i="1">
                                    <a:solidFill>
                                      <a:schemeClr val="tx1"/>
                                    </a:solidFill>
                                    <a:effectLst/>
                                    <a:latin typeface="Cambria Math" panose="02040503050406030204" pitchFamily="18" charset="0"/>
                                    <a:ea typeface="+mn-ea"/>
                                    <a:cs typeface="+mn-cs"/>
                                  </a:rPr>
                                  <m:t>𝑖</m:t>
                                </m:r>
                                <m:r>
                                  <a:rPr lang="de-DE" sz="1100" b="1" i="1">
                                    <a:solidFill>
                                      <a:schemeClr val="tx1"/>
                                    </a:solidFill>
                                    <a:effectLst/>
                                    <a:latin typeface="Cambria Math" panose="02040503050406030204" pitchFamily="18" charset="0"/>
                                    <a:ea typeface="+mn-ea"/>
                                    <a:cs typeface="+mn-cs"/>
                                  </a:rPr>
                                  <m:t>,</m:t>
                                </m:r>
                                <m:r>
                                  <a:rPr lang="de-DE" sz="1100" b="1" i="0">
                                    <a:solidFill>
                                      <a:schemeClr val="tx1"/>
                                    </a:solidFill>
                                    <a:effectLst/>
                                    <a:latin typeface="Cambria Math" panose="02040503050406030204" pitchFamily="18" charset="0"/>
                                    <a:ea typeface="+mn-ea"/>
                                    <a:cs typeface="+mn-cs"/>
                                  </a:rPr>
                                  <m:t>𝐞𝐢𝐧</m:t>
                                </m:r>
                              </m:sub>
                            </m:sSub>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i="1">
                                    <a:solidFill>
                                      <a:schemeClr val="tx1"/>
                                    </a:solidFill>
                                    <a:effectLst/>
                                    <a:latin typeface="Cambria Math" panose="02040503050406030204" pitchFamily="18" charset="0"/>
                                    <a:ea typeface="+mn-ea"/>
                                    <a:cs typeface="+mn-cs"/>
                                  </a:rPr>
                                  <m:t>ϑ</m:t>
                                </m:r>
                              </m:e>
                              <m:sub>
                                <m:r>
                                  <a:rPr lang="de-DE" sz="1100" b="0" i="1">
                                    <a:solidFill>
                                      <a:schemeClr val="tx1"/>
                                    </a:solidFill>
                                    <a:effectLst/>
                                    <a:latin typeface="Cambria Math" panose="02040503050406030204" pitchFamily="18" charset="0"/>
                                    <a:ea typeface="+mn-ea"/>
                                    <a:cs typeface="+mn-cs"/>
                                  </a:rPr>
                                  <m:t>𝑖</m:t>
                                </m:r>
                                <m:r>
                                  <a:rPr lang="de-DE" sz="1100" b="1" i="1">
                                    <a:solidFill>
                                      <a:schemeClr val="tx1"/>
                                    </a:solidFill>
                                    <a:effectLst/>
                                    <a:latin typeface="Cambria Math" panose="02040503050406030204" pitchFamily="18" charset="0"/>
                                    <a:ea typeface="+mn-ea"/>
                                    <a:cs typeface="+mn-cs"/>
                                  </a:rPr>
                                  <m:t>,</m:t>
                                </m:r>
                                <m:r>
                                  <a:rPr lang="de-DE" sz="1100" b="1" i="0">
                                    <a:solidFill>
                                      <a:schemeClr val="tx1"/>
                                    </a:solidFill>
                                    <a:effectLst/>
                                    <a:latin typeface="Cambria Math" panose="02040503050406030204" pitchFamily="18" charset="0"/>
                                    <a:ea typeface="+mn-ea"/>
                                    <a:cs typeface="+mn-cs"/>
                                  </a:rPr>
                                  <m:t>𝐚𝐮𝐬</m:t>
                                </m:r>
                              </m:sub>
                            </m:sSub>
                          </m:e>
                        </m:d>
                        <m:r>
                          <a:rPr lang="de-DE" sz="1100" b="0" i="1">
                            <a:latin typeface="Cambria Math" panose="02040503050406030204" pitchFamily="18" charset="0"/>
                            <a:ea typeface="Cambria Math" panose="02040503050406030204" pitchFamily="18" charset="0"/>
                          </a:rPr>
                          <m:t>∙</m:t>
                        </m:r>
                        <m:sSub>
                          <m:sSubPr>
                            <m:ctrlPr>
                              <a:rPr lang="de-DE" sz="1100" i="1">
                                <a:solidFill>
                                  <a:schemeClr val="tx1"/>
                                </a:solidFill>
                                <a:effectLst/>
                                <a:latin typeface="Cambria Math" panose="02040503050406030204" pitchFamily="18" charset="0"/>
                                <a:ea typeface="+mn-ea"/>
                                <a:cs typeface="+mn-cs"/>
                              </a:rPr>
                            </m:ctrlPr>
                          </m:sSubPr>
                          <m:e>
                            <m:acc>
                              <m:accPr>
                                <m:chr m:val="̇"/>
                                <m:ctrlPr>
                                  <a:rPr lang="de-DE" sz="1100" i="1">
                                    <a:solidFill>
                                      <a:schemeClr val="tx1"/>
                                    </a:solidFill>
                                    <a:effectLst/>
                                    <a:latin typeface="Cambria Math" panose="02040503050406030204" pitchFamily="18" charset="0"/>
                                    <a:ea typeface="+mn-ea"/>
                                    <a:cs typeface="+mn-cs"/>
                                  </a:rPr>
                                </m:ctrlPr>
                              </m:accPr>
                              <m:e>
                                <m:r>
                                  <a:rPr lang="de-DE" sz="1100" b="0" i="1">
                                    <a:solidFill>
                                      <a:schemeClr val="tx1"/>
                                    </a:solidFill>
                                    <a:effectLst/>
                                    <a:latin typeface="Cambria Math" panose="02040503050406030204" pitchFamily="18" charset="0"/>
                                    <a:ea typeface="+mn-ea"/>
                                    <a:cs typeface="+mn-cs"/>
                                  </a:rPr>
                                  <m:t>𝑊</m:t>
                                </m:r>
                              </m:e>
                            </m:acc>
                          </m:e>
                          <m:sub>
                            <m:r>
                              <a:rPr lang="de-DE" sz="1100" b="0" i="1">
                                <a:solidFill>
                                  <a:schemeClr val="tx1"/>
                                </a:solidFill>
                                <a:effectLst/>
                                <a:latin typeface="Cambria Math" panose="02040503050406030204" pitchFamily="18" charset="0"/>
                                <a:ea typeface="+mn-ea"/>
                                <a:cs typeface="+mn-cs"/>
                              </a:rPr>
                              <m:t>𝑖</m:t>
                            </m:r>
                          </m:sub>
                        </m:sSub>
                      </m:e>
                    </m:d>
                    <m:r>
                      <a:rPr lang="de-DE" sz="1100" b="0" i="1">
                        <a:solidFill>
                          <a:schemeClr val="tx1"/>
                        </a:solidFill>
                        <a:effectLst/>
                        <a:latin typeface="Cambria Math" panose="02040503050406030204" pitchFamily="18" charset="0"/>
                        <a:ea typeface="+mn-ea"/>
                        <a:cs typeface="+mn-cs"/>
                      </a:rPr>
                      <m:t>          (7)</m:t>
                    </m:r>
                  </m:oMath>
                </m:oMathPara>
              </a14:m>
              <a:endParaRPr lang="de-DE" sz="1100"/>
            </a:p>
          </xdr:txBody>
        </xdr:sp>
      </mc:Choice>
      <mc:Fallback xmlns="">
        <xdr:sp macro="" textlink="">
          <xdr:nvSpPr>
            <xdr:cNvPr id="28" name="Textfeld 27"/>
            <xdr:cNvSpPr txBox="1"/>
          </xdr:nvSpPr>
          <xdr:spPr>
            <a:xfrm>
              <a:off x="1524000" y="14973300"/>
              <a:ext cx="2080762"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DE" sz="1100" b="0" i="0">
                  <a:latin typeface="Cambria Math" panose="02040503050406030204" pitchFamily="18" charset="0"/>
                </a:rPr>
                <a:t>𝑄 ̇=|(</a:t>
              </a:r>
              <a:r>
                <a:rPr lang="el-GR" sz="110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_(𝑖</a:t>
              </a:r>
              <a:r>
                <a:rPr lang="de-DE" sz="1100" b="1" i="0">
                  <a:solidFill>
                    <a:schemeClr val="tx1"/>
                  </a:solidFill>
                  <a:effectLst/>
                  <a:latin typeface="Cambria Math" panose="02040503050406030204" pitchFamily="18" charset="0"/>
                  <a:ea typeface="+mn-ea"/>
                  <a:cs typeface="+mn-cs"/>
                </a:rPr>
                <a:t>,𝐞𝐢𝐧</a:t>
              </a:r>
              <a:r>
                <a:rPr lang="de-DE" sz="1100" b="0" i="0">
                  <a:solidFill>
                    <a:schemeClr val="tx1"/>
                  </a:solidFill>
                  <a:effectLst/>
                  <a:latin typeface="Cambria Math" panose="02040503050406030204" pitchFamily="18" charset="0"/>
                  <a:ea typeface="+mn-ea"/>
                  <a:cs typeface="+mn-cs"/>
                </a:rPr>
                <a:t>)−</a:t>
              </a:r>
              <a:r>
                <a:rPr lang="el-GR" sz="110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_(𝑖</a:t>
              </a:r>
              <a:r>
                <a:rPr lang="de-DE" sz="1100" b="1" i="0">
                  <a:solidFill>
                    <a:schemeClr val="tx1"/>
                  </a:solidFill>
                  <a:effectLst/>
                  <a:latin typeface="Cambria Math" panose="02040503050406030204" pitchFamily="18" charset="0"/>
                  <a:ea typeface="+mn-ea"/>
                  <a:cs typeface="+mn-cs"/>
                </a:rPr>
                <a:t>,𝐚𝐮𝐬</a:t>
              </a:r>
              <a:r>
                <a:rPr lang="de-DE" sz="1100" b="0" i="0">
                  <a:solidFill>
                    <a:schemeClr val="tx1"/>
                  </a:solidFill>
                  <a:effectLst/>
                  <a:latin typeface="Cambria Math" panose="02040503050406030204" pitchFamily="18" charset="0"/>
                  <a:ea typeface="+mn-ea"/>
                  <a:cs typeface="+mn-cs"/>
                </a:rPr>
                <a:t>) )</a:t>
              </a:r>
              <a:r>
                <a:rPr lang="de-DE" sz="1100" b="0" i="0">
                  <a:latin typeface="Cambria Math" panose="02040503050406030204" pitchFamily="18" charset="0"/>
                  <a:ea typeface="Cambria Math" panose="02040503050406030204" pitchFamily="18" charset="0"/>
                </a:rPr>
                <a:t>∙</a:t>
              </a:r>
              <a:r>
                <a:rPr lang="de-DE" sz="1100" b="0" i="0">
                  <a:solidFill>
                    <a:schemeClr val="tx1"/>
                  </a:solidFill>
                  <a:effectLst/>
                  <a:latin typeface="Cambria Math" panose="02040503050406030204" pitchFamily="18" charset="0"/>
                  <a:ea typeface="+mn-ea"/>
                  <a:cs typeface="+mn-cs"/>
                </a:rPr>
                <a:t>𝑊 ̇_𝑖 |           (7)</a:t>
              </a:r>
              <a:endParaRPr lang="de-DE" sz="1100"/>
            </a:p>
          </xdr:txBody>
        </xdr:sp>
      </mc:Fallback>
    </mc:AlternateContent>
    <xdr:clientData/>
  </xdr:oneCellAnchor>
  <xdr:twoCellAnchor editAs="oneCell">
    <xdr:from>
      <xdr:col>4</xdr:col>
      <xdr:colOff>213401</xdr:colOff>
      <xdr:row>15</xdr:row>
      <xdr:rowOff>9691</xdr:rowOff>
    </xdr:from>
    <xdr:to>
      <xdr:col>7</xdr:col>
      <xdr:colOff>761089</xdr:colOff>
      <xdr:row>15</xdr:row>
      <xdr:rowOff>1632360</xdr:rowOff>
    </xdr:to>
    <xdr:pic>
      <xdr:nvPicPr>
        <xdr:cNvPr id="5" name="Grafik 4"/>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261401" y="7359816"/>
          <a:ext cx="2833688" cy="1622669"/>
        </a:xfrm>
        <a:prstGeom prst="rect">
          <a:avLst/>
        </a:prstGeom>
      </xdr:spPr>
    </xdr:pic>
    <xdr:clientData/>
  </xdr:twoCellAnchor>
  <xdr:twoCellAnchor editAs="oneCell">
    <xdr:from>
      <xdr:col>4</xdr:col>
      <xdr:colOff>210375</xdr:colOff>
      <xdr:row>18</xdr:row>
      <xdr:rowOff>16296</xdr:rowOff>
    </xdr:from>
    <xdr:to>
      <xdr:col>7</xdr:col>
      <xdr:colOff>758063</xdr:colOff>
      <xdr:row>18</xdr:row>
      <xdr:rowOff>1641710</xdr:rowOff>
    </xdr:to>
    <xdr:pic>
      <xdr:nvPicPr>
        <xdr:cNvPr id="6" name="Grafik 5"/>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258375" y="10212187"/>
          <a:ext cx="2833688" cy="1625414"/>
        </a:xfrm>
        <a:prstGeom prst="rect">
          <a:avLst/>
        </a:prstGeom>
      </xdr:spPr>
    </xdr:pic>
    <xdr:clientData/>
  </xdr:twoCellAnchor>
  <xdr:oneCellAnchor>
    <xdr:from>
      <xdr:col>2</xdr:col>
      <xdr:colOff>0</xdr:colOff>
      <xdr:row>61</xdr:row>
      <xdr:rowOff>123825</xdr:rowOff>
    </xdr:from>
    <xdr:ext cx="3393750" cy="542649"/>
    <mc:AlternateContent xmlns:mc="http://schemas.openxmlformats.org/markup-compatibility/2006" xmlns:a14="http://schemas.microsoft.com/office/drawing/2010/main">
      <mc:Choice Requires="a14">
        <xdr:sp macro="" textlink="">
          <xdr:nvSpPr>
            <xdr:cNvPr id="18" name="Textfeld 17"/>
            <xdr:cNvSpPr txBox="1"/>
          </xdr:nvSpPr>
          <xdr:spPr>
            <a:xfrm>
              <a:off x="1524000" y="18678525"/>
              <a:ext cx="3393750" cy="542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de-DE" sz="1100" i="1">
                            <a:solidFill>
                              <a:schemeClr val="tx1"/>
                            </a:solidFill>
                            <a:effectLst/>
                            <a:latin typeface="Cambria Math" panose="02040503050406030204" pitchFamily="18" charset="0"/>
                            <a:ea typeface="+mn-ea"/>
                            <a:cs typeface="+mn-cs"/>
                          </a:rPr>
                        </m:ctrlPr>
                      </m:sSubPr>
                      <m:e>
                        <m:r>
                          <m:rPr>
                            <m:sty m:val="p"/>
                          </m:rPr>
                          <a:rPr lang="el-GR" sz="1100" i="1">
                            <a:solidFill>
                              <a:schemeClr val="tx1"/>
                            </a:solidFill>
                            <a:effectLst/>
                            <a:latin typeface="Cambria Math" panose="02040503050406030204" pitchFamily="18" charset="0"/>
                            <a:ea typeface="+mn-ea"/>
                            <a:cs typeface="+mn-cs"/>
                          </a:rPr>
                          <m:t>Δ</m:t>
                        </m:r>
                        <m:r>
                          <a:rPr lang="de-DE" sz="1100" b="0" i="1">
                            <a:solidFill>
                              <a:schemeClr val="tx1"/>
                            </a:solidFill>
                            <a:effectLst/>
                            <a:latin typeface="Cambria Math" panose="02040503050406030204" pitchFamily="18" charset="0"/>
                            <a:ea typeface="+mn-ea"/>
                            <a:cs typeface="+mn-cs"/>
                          </a:rPr>
                          <m:t>𝑇</m:t>
                        </m:r>
                      </m:e>
                      <m:sub>
                        <m:r>
                          <m:rPr>
                            <m:sty m:val="p"/>
                          </m:rPr>
                          <a:rPr lang="de-DE" sz="1100" b="0" i="0">
                            <a:solidFill>
                              <a:schemeClr val="tx1"/>
                            </a:solidFill>
                            <a:effectLst/>
                            <a:latin typeface="Cambria Math" panose="02040503050406030204" pitchFamily="18" charset="0"/>
                            <a:ea typeface="+mn-ea"/>
                            <a:cs typeface="+mn-cs"/>
                          </a:rPr>
                          <m:t>m</m:t>
                        </m:r>
                        <m:r>
                          <a:rPr lang="de-DE" sz="1100" b="0" i="0">
                            <a:solidFill>
                              <a:schemeClr val="tx1"/>
                            </a:solidFill>
                            <a:effectLst/>
                            <a:latin typeface="Cambria Math" panose="02040503050406030204" pitchFamily="18" charset="0"/>
                            <a:ea typeface="+mn-ea"/>
                            <a:cs typeface="+mn-cs"/>
                          </a:rPr>
                          <m:t>,</m:t>
                        </m:r>
                        <m:r>
                          <m:rPr>
                            <m:sty m:val="p"/>
                          </m:rPr>
                          <a:rPr lang="de-DE" sz="1100" b="0" i="0">
                            <a:solidFill>
                              <a:schemeClr val="tx1"/>
                            </a:solidFill>
                            <a:effectLst/>
                            <a:latin typeface="Cambria Math" panose="02040503050406030204" pitchFamily="18" charset="0"/>
                            <a:ea typeface="+mn-ea"/>
                            <a:cs typeface="+mn-cs"/>
                          </a:rPr>
                          <m:t>Gleich</m:t>
                        </m:r>
                      </m:sub>
                    </m:sSub>
                    <m:r>
                      <a:rPr lang="de-DE" sz="1100" b="0" i="1">
                        <a:solidFill>
                          <a:schemeClr val="tx1"/>
                        </a:solidFill>
                        <a:effectLst/>
                        <a:latin typeface="Cambria Math" panose="02040503050406030204" pitchFamily="18" charset="0"/>
                        <a:ea typeface="+mn-ea"/>
                        <a:cs typeface="+mn-cs"/>
                      </a:rPr>
                      <m:t>=</m:t>
                    </m:r>
                    <m:f>
                      <m:fPr>
                        <m:ctrlPr>
                          <a:rPr lang="de-DE" sz="1100" b="0" i="1">
                            <a:solidFill>
                              <a:schemeClr val="tx1"/>
                            </a:solidFill>
                            <a:effectLst/>
                            <a:latin typeface="Cambria Math" panose="02040503050406030204" pitchFamily="18" charset="0"/>
                            <a:ea typeface="+mn-ea"/>
                            <a:cs typeface="+mn-cs"/>
                          </a:rPr>
                        </m:ctrlPr>
                      </m:fPr>
                      <m:num>
                        <m:d>
                          <m:dPr>
                            <m:ctrlPr>
                              <a:rPr lang="de-DE" sz="1100" b="0" i="1">
                                <a:solidFill>
                                  <a:schemeClr val="tx1"/>
                                </a:solidFill>
                                <a:effectLst/>
                                <a:latin typeface="Cambria Math" panose="02040503050406030204" pitchFamily="18" charset="0"/>
                                <a:ea typeface="+mn-ea"/>
                                <a:cs typeface="+mn-cs"/>
                              </a:rPr>
                            </m:ctrlPr>
                          </m:dPr>
                          <m:e>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solidFill>
                                      <a:schemeClr val="tx1"/>
                                    </a:solidFill>
                                    <a:effectLst/>
                                    <a:latin typeface="Cambria Math" panose="02040503050406030204" pitchFamily="18" charset="0"/>
                                    <a:ea typeface="+mn-ea"/>
                                    <a:cs typeface="+mn-cs"/>
                                  </a:rPr>
                                  <m:t>1,</m:t>
                                </m:r>
                                <m:r>
                                  <m:rPr>
                                    <m:sty m:val="p"/>
                                  </m:rPr>
                                  <a:rPr lang="de-DE" sz="1100" b="0" i="0">
                                    <a:solidFill>
                                      <a:schemeClr val="tx1"/>
                                    </a:solidFill>
                                    <a:effectLst/>
                                    <a:latin typeface="Cambria Math" panose="02040503050406030204" pitchFamily="18" charset="0"/>
                                    <a:ea typeface="+mn-ea"/>
                                    <a:cs typeface="+mn-cs"/>
                                  </a:rPr>
                                  <m:t>ein</m:t>
                                </m:r>
                              </m:sub>
                            </m:sSub>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solidFill>
                                      <a:schemeClr val="tx1"/>
                                    </a:solidFill>
                                    <a:effectLst/>
                                    <a:latin typeface="Cambria Math" panose="02040503050406030204" pitchFamily="18" charset="0"/>
                                    <a:ea typeface="+mn-ea"/>
                                    <a:cs typeface="+mn-cs"/>
                                  </a:rPr>
                                  <m:t>2,</m:t>
                                </m:r>
                                <m:r>
                                  <m:rPr>
                                    <m:sty m:val="p"/>
                                  </m:rPr>
                                  <a:rPr lang="de-DE" sz="1100" b="0" i="0">
                                    <a:solidFill>
                                      <a:schemeClr val="tx1"/>
                                    </a:solidFill>
                                    <a:effectLst/>
                                    <a:latin typeface="Cambria Math" panose="02040503050406030204" pitchFamily="18" charset="0"/>
                                    <a:ea typeface="+mn-ea"/>
                                    <a:cs typeface="+mn-cs"/>
                                  </a:rPr>
                                  <m:t>ein</m:t>
                                </m:r>
                              </m:sub>
                            </m:sSub>
                          </m:e>
                        </m:d>
                        <m:r>
                          <a:rPr lang="de-DE" sz="1100" b="0" i="1">
                            <a:solidFill>
                              <a:schemeClr val="tx1"/>
                            </a:solidFill>
                            <a:effectLst/>
                            <a:latin typeface="Cambria Math" panose="02040503050406030204" pitchFamily="18" charset="0"/>
                            <a:ea typeface="+mn-ea"/>
                            <a:cs typeface="+mn-cs"/>
                          </a:rPr>
                          <m:t>−</m:t>
                        </m:r>
                        <m:d>
                          <m:dPr>
                            <m:ctrlPr>
                              <a:rPr lang="de-DE" sz="1100" b="0" i="1">
                                <a:solidFill>
                                  <a:schemeClr val="tx1"/>
                                </a:solidFill>
                                <a:effectLst/>
                                <a:latin typeface="Cambria Math" panose="02040503050406030204" pitchFamily="18" charset="0"/>
                                <a:ea typeface="+mn-ea"/>
                                <a:cs typeface="+mn-cs"/>
                              </a:rPr>
                            </m:ctrlPr>
                          </m:dPr>
                          <m:e>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solidFill>
                                      <a:schemeClr val="tx1"/>
                                    </a:solidFill>
                                    <a:effectLst/>
                                    <a:latin typeface="Cambria Math" panose="02040503050406030204" pitchFamily="18" charset="0"/>
                                    <a:ea typeface="+mn-ea"/>
                                    <a:cs typeface="+mn-cs"/>
                                  </a:rPr>
                                  <m:t>1,</m:t>
                                </m:r>
                                <m:r>
                                  <m:rPr>
                                    <m:sty m:val="p"/>
                                  </m:rPr>
                                  <a:rPr lang="de-DE" sz="1100" b="0" i="0">
                                    <a:solidFill>
                                      <a:schemeClr val="tx1"/>
                                    </a:solidFill>
                                    <a:effectLst/>
                                    <a:latin typeface="Cambria Math" panose="02040503050406030204" pitchFamily="18" charset="0"/>
                                    <a:ea typeface="+mn-ea"/>
                                    <a:cs typeface="+mn-cs"/>
                                  </a:rPr>
                                  <m:t>aus</m:t>
                                </m:r>
                              </m:sub>
                            </m:sSub>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solidFill>
                                      <a:schemeClr val="tx1"/>
                                    </a:solidFill>
                                    <a:effectLst/>
                                    <a:latin typeface="Cambria Math" panose="02040503050406030204" pitchFamily="18" charset="0"/>
                                    <a:ea typeface="+mn-ea"/>
                                    <a:cs typeface="+mn-cs"/>
                                  </a:rPr>
                                  <m:t>2,</m:t>
                                </m:r>
                                <m:r>
                                  <m:rPr>
                                    <m:sty m:val="p"/>
                                  </m:rPr>
                                  <a:rPr lang="de-DE" sz="1100" b="0" i="0">
                                    <a:solidFill>
                                      <a:schemeClr val="tx1"/>
                                    </a:solidFill>
                                    <a:effectLst/>
                                    <a:latin typeface="Cambria Math" panose="02040503050406030204" pitchFamily="18" charset="0"/>
                                    <a:ea typeface="+mn-ea"/>
                                    <a:cs typeface="+mn-cs"/>
                                  </a:rPr>
                                  <m:t>aus</m:t>
                                </m:r>
                              </m:sub>
                            </m:sSub>
                          </m:e>
                        </m:d>
                      </m:num>
                      <m:den>
                        <m:func>
                          <m:funcPr>
                            <m:ctrlPr>
                              <a:rPr lang="de-DE" sz="1100" b="0" i="1">
                                <a:solidFill>
                                  <a:schemeClr val="tx1"/>
                                </a:solidFill>
                                <a:effectLst/>
                                <a:latin typeface="Cambria Math" panose="02040503050406030204" pitchFamily="18" charset="0"/>
                                <a:ea typeface="+mn-ea"/>
                                <a:cs typeface="+mn-cs"/>
                              </a:rPr>
                            </m:ctrlPr>
                          </m:funcPr>
                          <m:fName>
                            <m:r>
                              <m:rPr>
                                <m:sty m:val="p"/>
                              </m:rPr>
                              <a:rPr lang="de-DE" sz="1100" b="0" i="0">
                                <a:solidFill>
                                  <a:schemeClr val="tx1"/>
                                </a:solidFill>
                                <a:effectLst/>
                                <a:latin typeface="Cambria Math" panose="02040503050406030204" pitchFamily="18" charset="0"/>
                                <a:ea typeface="+mn-ea"/>
                                <a:cs typeface="+mn-cs"/>
                              </a:rPr>
                              <m:t>ln</m:t>
                            </m:r>
                          </m:fName>
                          <m:e>
                            <m:d>
                              <m:dPr>
                                <m:ctrlPr>
                                  <a:rPr lang="de-DE" sz="1100" b="0" i="1">
                                    <a:solidFill>
                                      <a:schemeClr val="tx1"/>
                                    </a:solidFill>
                                    <a:effectLst/>
                                    <a:latin typeface="Cambria Math" panose="02040503050406030204" pitchFamily="18" charset="0"/>
                                    <a:ea typeface="+mn-ea"/>
                                    <a:cs typeface="+mn-cs"/>
                                  </a:rPr>
                                </m:ctrlPr>
                              </m:dPr>
                              <m:e>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solidFill>
                                              <a:schemeClr val="tx1"/>
                                            </a:solidFill>
                                            <a:effectLst/>
                                            <a:latin typeface="Cambria Math" panose="02040503050406030204" pitchFamily="18" charset="0"/>
                                            <a:ea typeface="+mn-ea"/>
                                            <a:cs typeface="+mn-cs"/>
                                          </a:rPr>
                                          <m:t>1,</m:t>
                                        </m:r>
                                        <m:r>
                                          <m:rPr>
                                            <m:sty m:val="p"/>
                                          </m:rPr>
                                          <a:rPr lang="de-DE" sz="1100" b="0" i="0">
                                            <a:solidFill>
                                              <a:schemeClr val="tx1"/>
                                            </a:solidFill>
                                            <a:effectLst/>
                                            <a:latin typeface="Cambria Math" panose="02040503050406030204" pitchFamily="18" charset="0"/>
                                            <a:ea typeface="+mn-ea"/>
                                            <a:cs typeface="+mn-cs"/>
                                          </a:rPr>
                                          <m:t>ein</m:t>
                                        </m:r>
                                      </m:sub>
                                    </m:sSub>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solidFill>
                                              <a:schemeClr val="tx1"/>
                                            </a:solidFill>
                                            <a:effectLst/>
                                            <a:latin typeface="Cambria Math" panose="02040503050406030204" pitchFamily="18" charset="0"/>
                                            <a:ea typeface="+mn-ea"/>
                                            <a:cs typeface="+mn-cs"/>
                                          </a:rPr>
                                          <m:t>2,</m:t>
                                        </m:r>
                                        <m:r>
                                          <m:rPr>
                                            <m:sty m:val="p"/>
                                          </m:rPr>
                                          <a:rPr lang="de-DE" sz="1100" b="0" i="0">
                                            <a:solidFill>
                                              <a:schemeClr val="tx1"/>
                                            </a:solidFill>
                                            <a:effectLst/>
                                            <a:latin typeface="Cambria Math" panose="02040503050406030204" pitchFamily="18" charset="0"/>
                                            <a:ea typeface="+mn-ea"/>
                                            <a:cs typeface="+mn-cs"/>
                                          </a:rPr>
                                          <m:t>ein</m:t>
                                        </m:r>
                                      </m:sub>
                                    </m:sSub>
                                  </m:num>
                                  <m:den>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solidFill>
                                              <a:schemeClr val="tx1"/>
                                            </a:solidFill>
                                            <a:effectLst/>
                                            <a:latin typeface="Cambria Math" panose="02040503050406030204" pitchFamily="18" charset="0"/>
                                            <a:ea typeface="+mn-ea"/>
                                            <a:cs typeface="+mn-cs"/>
                                          </a:rPr>
                                          <m:t>1,</m:t>
                                        </m:r>
                                        <m:r>
                                          <m:rPr>
                                            <m:sty m:val="p"/>
                                          </m:rPr>
                                          <a:rPr lang="de-DE" sz="1100" b="0" i="0">
                                            <a:solidFill>
                                              <a:schemeClr val="tx1"/>
                                            </a:solidFill>
                                            <a:effectLst/>
                                            <a:latin typeface="Cambria Math" panose="02040503050406030204" pitchFamily="18" charset="0"/>
                                            <a:ea typeface="+mn-ea"/>
                                            <a:cs typeface="+mn-cs"/>
                                          </a:rPr>
                                          <m:t>aus</m:t>
                                        </m:r>
                                      </m:sub>
                                    </m:sSub>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solidFill>
                                              <a:schemeClr val="tx1"/>
                                            </a:solidFill>
                                            <a:effectLst/>
                                            <a:latin typeface="Cambria Math" panose="02040503050406030204" pitchFamily="18" charset="0"/>
                                            <a:ea typeface="+mn-ea"/>
                                            <a:cs typeface="+mn-cs"/>
                                          </a:rPr>
                                          <m:t>2,</m:t>
                                        </m:r>
                                        <m:r>
                                          <m:rPr>
                                            <m:sty m:val="p"/>
                                          </m:rPr>
                                          <a:rPr lang="de-DE" sz="1100" b="0" i="0">
                                            <a:solidFill>
                                              <a:schemeClr val="tx1"/>
                                            </a:solidFill>
                                            <a:effectLst/>
                                            <a:latin typeface="Cambria Math" panose="02040503050406030204" pitchFamily="18" charset="0"/>
                                            <a:ea typeface="+mn-ea"/>
                                            <a:cs typeface="+mn-cs"/>
                                          </a:rPr>
                                          <m:t>aus</m:t>
                                        </m:r>
                                      </m:sub>
                                    </m:sSub>
                                  </m:den>
                                </m:f>
                              </m:e>
                            </m:d>
                          </m:e>
                        </m:func>
                      </m:den>
                    </m:f>
                    <m:r>
                      <a:rPr lang="de-DE" sz="1100" b="0" i="1">
                        <a:solidFill>
                          <a:schemeClr val="tx1"/>
                        </a:solidFill>
                        <a:effectLst/>
                        <a:latin typeface="Cambria Math" panose="02040503050406030204" pitchFamily="18" charset="0"/>
                        <a:ea typeface="+mn-ea"/>
                        <a:cs typeface="+mn-cs"/>
                      </a:rPr>
                      <m:t>          (8)</m:t>
                    </m:r>
                  </m:oMath>
                </m:oMathPara>
              </a14:m>
              <a:endParaRPr lang="de-DE" sz="1100"/>
            </a:p>
          </xdr:txBody>
        </xdr:sp>
      </mc:Choice>
      <mc:Fallback xmlns="">
        <xdr:sp macro="" textlink="">
          <xdr:nvSpPr>
            <xdr:cNvPr id="18" name="Textfeld 17"/>
            <xdr:cNvSpPr txBox="1"/>
          </xdr:nvSpPr>
          <xdr:spPr>
            <a:xfrm>
              <a:off x="1524000" y="18678525"/>
              <a:ext cx="3393750" cy="542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DE" sz="1100" i="0">
                  <a:solidFill>
                    <a:schemeClr val="tx1"/>
                  </a:solidFill>
                  <a:effectLst/>
                  <a:latin typeface="Cambria Math" panose="02040503050406030204" pitchFamily="18" charset="0"/>
                  <a:ea typeface="+mn-ea"/>
                  <a:cs typeface="+mn-cs"/>
                </a:rPr>
                <a:t>〖</a:t>
              </a:r>
              <a:r>
                <a:rPr lang="el-GR" sz="1100" i="0">
                  <a:solidFill>
                    <a:schemeClr val="tx1"/>
                  </a:solidFill>
                  <a:effectLst/>
                  <a:latin typeface="Cambria Math" panose="02040503050406030204" pitchFamily="18" charset="0"/>
                  <a:ea typeface="+mn-ea"/>
                  <a:cs typeface="+mn-cs"/>
                </a:rPr>
                <a:t>Δ</a:t>
              </a:r>
              <a:r>
                <a:rPr lang="de-DE" sz="1100" b="0" i="0">
                  <a:solidFill>
                    <a:schemeClr val="tx1"/>
                  </a:solidFill>
                  <a:effectLst/>
                  <a:latin typeface="Cambria Math" panose="02040503050406030204" pitchFamily="18" charset="0"/>
                  <a:ea typeface="+mn-ea"/>
                  <a:cs typeface="+mn-cs"/>
                </a:rPr>
                <a:t>𝑇〗_(m,Gleich)=((</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_(1,ein)−</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_(2,ein) )−(</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_(1,aus)−</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_(2,aus) ))/ln⁡((</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_(1,ein)−</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_(2,ein))/(</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_(1,aus)−</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_(2,aus) ))            (8)</a:t>
              </a:r>
              <a:endParaRPr lang="de-DE" sz="1100"/>
            </a:p>
          </xdr:txBody>
        </xdr:sp>
      </mc:Fallback>
    </mc:AlternateContent>
    <xdr:clientData/>
  </xdr:oneCellAnchor>
  <xdr:oneCellAnchor>
    <xdr:from>
      <xdr:col>2</xdr:col>
      <xdr:colOff>0</xdr:colOff>
      <xdr:row>65</xdr:row>
      <xdr:rowOff>123825</xdr:rowOff>
    </xdr:from>
    <xdr:ext cx="3475246" cy="542649"/>
    <mc:AlternateContent xmlns:mc="http://schemas.openxmlformats.org/markup-compatibility/2006" xmlns:a14="http://schemas.microsoft.com/office/drawing/2010/main">
      <mc:Choice Requires="a14">
        <xdr:sp macro="" textlink="">
          <xdr:nvSpPr>
            <xdr:cNvPr id="19" name="Textfeld 18"/>
            <xdr:cNvSpPr txBox="1"/>
          </xdr:nvSpPr>
          <xdr:spPr>
            <a:xfrm>
              <a:off x="1524000" y="19592925"/>
              <a:ext cx="3475246" cy="542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de-DE" sz="1100" i="1">
                            <a:latin typeface="Cambria Math" panose="02040503050406030204" pitchFamily="18" charset="0"/>
                          </a:rPr>
                        </m:ctrlPr>
                      </m:sSubPr>
                      <m:e>
                        <m:r>
                          <m:rPr>
                            <m:sty m:val="p"/>
                          </m:rPr>
                          <a:rPr lang="el-GR" sz="1100" i="1">
                            <a:solidFill>
                              <a:schemeClr val="tx1"/>
                            </a:solidFill>
                            <a:effectLst/>
                            <a:latin typeface="Cambria Math" panose="02040503050406030204" pitchFamily="18" charset="0"/>
                            <a:ea typeface="+mn-ea"/>
                            <a:cs typeface="+mn-cs"/>
                          </a:rPr>
                          <m:t>Δ</m:t>
                        </m:r>
                        <m:r>
                          <a:rPr lang="de-DE" sz="1100" b="0" i="1">
                            <a:solidFill>
                              <a:schemeClr val="tx1"/>
                            </a:solidFill>
                            <a:effectLst/>
                            <a:latin typeface="Cambria Math" panose="02040503050406030204" pitchFamily="18" charset="0"/>
                            <a:ea typeface="+mn-ea"/>
                            <a:cs typeface="+mn-cs"/>
                          </a:rPr>
                          <m:t>𝑇</m:t>
                        </m:r>
                      </m:e>
                      <m:sub>
                        <m:r>
                          <m:rPr>
                            <m:sty m:val="p"/>
                          </m:rPr>
                          <a:rPr lang="de-DE" sz="1100" b="0" i="0">
                            <a:latin typeface="Cambria Math" panose="02040503050406030204" pitchFamily="18" charset="0"/>
                          </a:rPr>
                          <m:t>m</m:t>
                        </m:r>
                        <m:r>
                          <a:rPr lang="de-DE" sz="1100" b="0" i="0">
                            <a:latin typeface="Cambria Math" panose="02040503050406030204" pitchFamily="18" charset="0"/>
                          </a:rPr>
                          <m:t>,</m:t>
                        </m:r>
                        <m:r>
                          <m:rPr>
                            <m:sty m:val="p"/>
                          </m:rPr>
                          <a:rPr lang="de-DE" sz="1100" b="0" i="0">
                            <a:latin typeface="Cambria Math" panose="02040503050406030204" pitchFamily="18" charset="0"/>
                          </a:rPr>
                          <m:t>Gegen</m:t>
                        </m:r>
                      </m:sub>
                    </m:sSub>
                    <m:r>
                      <a:rPr lang="de-DE" sz="1100" b="0" i="1">
                        <a:latin typeface="Cambria Math" panose="02040503050406030204" pitchFamily="18" charset="0"/>
                      </a:rPr>
                      <m:t>=</m:t>
                    </m:r>
                    <m:f>
                      <m:fPr>
                        <m:ctrlPr>
                          <a:rPr lang="de-DE" sz="1100" b="0" i="1">
                            <a:latin typeface="Cambria Math" panose="02040503050406030204" pitchFamily="18" charset="0"/>
                          </a:rPr>
                        </m:ctrlPr>
                      </m:fPr>
                      <m:num>
                        <m:d>
                          <m:dPr>
                            <m:ctrlPr>
                              <a:rPr lang="de-DE" sz="1100" b="0" i="1">
                                <a:latin typeface="Cambria Math" panose="02040503050406030204" pitchFamily="18" charset="0"/>
                              </a:rPr>
                            </m:ctrlPr>
                          </m:dPr>
                          <m:e>
                            <m:sSub>
                              <m:sSubPr>
                                <m:ctrlPr>
                                  <a:rPr lang="de-DE" sz="1100" b="0" i="1">
                                    <a:latin typeface="Cambria Math" panose="02040503050406030204" pitchFamily="18" charset="0"/>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latin typeface="Cambria Math" panose="02040503050406030204" pitchFamily="18" charset="0"/>
                                  </a:rPr>
                                  <m:t>1,</m:t>
                                </m:r>
                                <m:r>
                                  <m:rPr>
                                    <m:sty m:val="p"/>
                                  </m:rPr>
                                  <a:rPr lang="de-DE" sz="1100" b="0" i="0">
                                    <a:latin typeface="Cambria Math" panose="02040503050406030204" pitchFamily="18" charset="0"/>
                                  </a:rPr>
                                  <m:t>ein</m:t>
                                </m:r>
                              </m:sub>
                            </m:sSub>
                            <m:r>
                              <a:rPr lang="de-DE" sz="1100" b="0" i="1">
                                <a:latin typeface="Cambria Math" panose="02040503050406030204" pitchFamily="18" charset="0"/>
                              </a:rPr>
                              <m:t>−</m:t>
                            </m:r>
                            <m:sSub>
                              <m:sSubPr>
                                <m:ctrlPr>
                                  <a:rPr lang="de-DE" sz="1100" b="0" i="1">
                                    <a:latin typeface="Cambria Math" panose="02040503050406030204" pitchFamily="18" charset="0"/>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latin typeface="Cambria Math" panose="02040503050406030204" pitchFamily="18" charset="0"/>
                                  </a:rPr>
                                  <m:t>2,</m:t>
                                </m:r>
                                <m:r>
                                  <m:rPr>
                                    <m:sty m:val="p"/>
                                  </m:rPr>
                                  <a:rPr lang="de-DE" sz="1100" b="0" i="0">
                                    <a:latin typeface="Cambria Math" panose="02040503050406030204" pitchFamily="18" charset="0"/>
                                  </a:rPr>
                                  <m:t>aus</m:t>
                                </m:r>
                              </m:sub>
                            </m:sSub>
                          </m:e>
                        </m:d>
                        <m:r>
                          <a:rPr lang="de-DE" sz="1100" b="0" i="1">
                            <a:latin typeface="Cambria Math" panose="02040503050406030204" pitchFamily="18" charset="0"/>
                          </a:rPr>
                          <m:t>−</m:t>
                        </m:r>
                        <m:d>
                          <m:dPr>
                            <m:ctrlPr>
                              <a:rPr lang="de-DE" sz="1100" b="0" i="1">
                                <a:solidFill>
                                  <a:schemeClr val="tx1"/>
                                </a:solidFill>
                                <a:effectLst/>
                                <a:latin typeface="Cambria Math" panose="02040503050406030204" pitchFamily="18" charset="0"/>
                                <a:ea typeface="+mn-ea"/>
                                <a:cs typeface="+mn-cs"/>
                              </a:rPr>
                            </m:ctrlPr>
                          </m:dPr>
                          <m:e>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solidFill>
                                      <a:schemeClr val="tx1"/>
                                    </a:solidFill>
                                    <a:effectLst/>
                                    <a:latin typeface="Cambria Math" panose="02040503050406030204" pitchFamily="18" charset="0"/>
                                    <a:ea typeface="+mn-ea"/>
                                    <a:cs typeface="+mn-cs"/>
                                  </a:rPr>
                                  <m:t>1,</m:t>
                                </m:r>
                                <m:r>
                                  <m:rPr>
                                    <m:sty m:val="p"/>
                                  </m:rPr>
                                  <a:rPr lang="de-DE" sz="1100" b="0" i="0">
                                    <a:solidFill>
                                      <a:schemeClr val="tx1"/>
                                    </a:solidFill>
                                    <a:effectLst/>
                                    <a:latin typeface="Cambria Math" panose="02040503050406030204" pitchFamily="18" charset="0"/>
                                    <a:ea typeface="+mn-ea"/>
                                    <a:cs typeface="+mn-cs"/>
                                  </a:rPr>
                                  <m:t>aus</m:t>
                                </m:r>
                              </m:sub>
                            </m:sSub>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solidFill>
                                      <a:schemeClr val="tx1"/>
                                    </a:solidFill>
                                    <a:effectLst/>
                                    <a:latin typeface="Cambria Math" panose="02040503050406030204" pitchFamily="18" charset="0"/>
                                    <a:ea typeface="+mn-ea"/>
                                    <a:cs typeface="+mn-cs"/>
                                  </a:rPr>
                                  <m:t>2,</m:t>
                                </m:r>
                                <m:r>
                                  <m:rPr>
                                    <m:sty m:val="p"/>
                                  </m:rPr>
                                  <a:rPr lang="de-DE" sz="1100" b="0" i="0">
                                    <a:solidFill>
                                      <a:schemeClr val="tx1"/>
                                    </a:solidFill>
                                    <a:effectLst/>
                                    <a:latin typeface="Cambria Math" panose="02040503050406030204" pitchFamily="18" charset="0"/>
                                    <a:ea typeface="+mn-ea"/>
                                    <a:cs typeface="+mn-cs"/>
                                  </a:rPr>
                                  <m:t>ein</m:t>
                                </m:r>
                              </m:sub>
                            </m:sSub>
                          </m:e>
                        </m:d>
                      </m:num>
                      <m:den>
                        <m:func>
                          <m:funcPr>
                            <m:ctrlPr>
                              <a:rPr lang="de-DE" sz="1100" b="0" i="1">
                                <a:latin typeface="Cambria Math" panose="02040503050406030204" pitchFamily="18" charset="0"/>
                              </a:rPr>
                            </m:ctrlPr>
                          </m:funcPr>
                          <m:fName>
                            <m:r>
                              <m:rPr>
                                <m:sty m:val="p"/>
                              </m:rPr>
                              <a:rPr lang="de-DE" sz="1100" b="0" i="0">
                                <a:latin typeface="Cambria Math" panose="02040503050406030204" pitchFamily="18" charset="0"/>
                              </a:rPr>
                              <m:t>ln</m:t>
                            </m:r>
                          </m:fName>
                          <m:e>
                            <m:d>
                              <m:dPr>
                                <m:ctrlPr>
                                  <a:rPr lang="de-DE" sz="1100" b="0" i="1">
                                    <a:latin typeface="Cambria Math" panose="02040503050406030204" pitchFamily="18" charset="0"/>
                                  </a:rPr>
                                </m:ctrlPr>
                              </m:dPr>
                              <m:e>
                                <m:f>
                                  <m:fPr>
                                    <m:ctrlPr>
                                      <a:rPr lang="de-DE" sz="1100" b="0" i="1">
                                        <a:latin typeface="Cambria Math" panose="02040503050406030204" pitchFamily="18" charset="0"/>
                                      </a:rPr>
                                    </m:ctrlPr>
                                  </m:fPr>
                                  <m:num>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solidFill>
                                              <a:schemeClr val="tx1"/>
                                            </a:solidFill>
                                            <a:effectLst/>
                                            <a:latin typeface="Cambria Math" panose="02040503050406030204" pitchFamily="18" charset="0"/>
                                            <a:ea typeface="+mn-ea"/>
                                            <a:cs typeface="+mn-cs"/>
                                          </a:rPr>
                                          <m:t>1,</m:t>
                                        </m:r>
                                        <m:r>
                                          <m:rPr>
                                            <m:sty m:val="p"/>
                                          </m:rPr>
                                          <a:rPr lang="de-DE" sz="1100" b="0" i="0">
                                            <a:solidFill>
                                              <a:schemeClr val="tx1"/>
                                            </a:solidFill>
                                            <a:effectLst/>
                                            <a:latin typeface="Cambria Math" panose="02040503050406030204" pitchFamily="18" charset="0"/>
                                            <a:ea typeface="+mn-ea"/>
                                            <a:cs typeface="+mn-cs"/>
                                          </a:rPr>
                                          <m:t>ein</m:t>
                                        </m:r>
                                      </m:sub>
                                    </m:sSub>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solidFill>
                                              <a:schemeClr val="tx1"/>
                                            </a:solidFill>
                                            <a:effectLst/>
                                            <a:latin typeface="Cambria Math" panose="02040503050406030204" pitchFamily="18" charset="0"/>
                                            <a:ea typeface="+mn-ea"/>
                                            <a:cs typeface="+mn-cs"/>
                                          </a:rPr>
                                          <m:t>2,</m:t>
                                        </m:r>
                                        <m:r>
                                          <m:rPr>
                                            <m:sty m:val="p"/>
                                          </m:rPr>
                                          <a:rPr lang="de-DE" sz="1100" b="0" i="0">
                                            <a:solidFill>
                                              <a:schemeClr val="tx1"/>
                                            </a:solidFill>
                                            <a:effectLst/>
                                            <a:latin typeface="Cambria Math" panose="02040503050406030204" pitchFamily="18" charset="0"/>
                                            <a:ea typeface="+mn-ea"/>
                                            <a:cs typeface="+mn-cs"/>
                                          </a:rPr>
                                          <m:t>aus</m:t>
                                        </m:r>
                                      </m:sub>
                                    </m:sSub>
                                  </m:num>
                                  <m:den>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solidFill>
                                              <a:schemeClr val="tx1"/>
                                            </a:solidFill>
                                            <a:effectLst/>
                                            <a:latin typeface="Cambria Math" panose="02040503050406030204" pitchFamily="18" charset="0"/>
                                            <a:ea typeface="+mn-ea"/>
                                            <a:cs typeface="+mn-cs"/>
                                          </a:rPr>
                                          <m:t>1,</m:t>
                                        </m:r>
                                        <m:r>
                                          <m:rPr>
                                            <m:sty m:val="p"/>
                                          </m:rPr>
                                          <a:rPr lang="de-DE" sz="1100" b="0" i="0">
                                            <a:solidFill>
                                              <a:schemeClr val="tx1"/>
                                            </a:solidFill>
                                            <a:effectLst/>
                                            <a:latin typeface="Cambria Math" panose="02040503050406030204" pitchFamily="18" charset="0"/>
                                            <a:ea typeface="+mn-ea"/>
                                            <a:cs typeface="+mn-cs"/>
                                          </a:rPr>
                                          <m:t>aus</m:t>
                                        </m:r>
                                      </m:sub>
                                    </m:sSub>
                                    <m:r>
                                      <a:rPr lang="de-DE" sz="1100" b="0" i="1">
                                        <a:solidFill>
                                          <a:schemeClr val="tx1"/>
                                        </a:solidFill>
                                        <a:effectLst/>
                                        <a:latin typeface="Cambria Math" panose="02040503050406030204" pitchFamily="18" charset="0"/>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m:rPr>
                                            <m:sty m:val="p"/>
                                          </m:rPr>
                                          <a:rPr lang="el-GR" sz="1100" b="0" i="1">
                                            <a:solidFill>
                                              <a:schemeClr val="tx1"/>
                                            </a:solidFill>
                                            <a:effectLst/>
                                            <a:latin typeface="Cambria Math" panose="02040503050406030204" pitchFamily="18" charset="0"/>
                                            <a:ea typeface="+mn-ea"/>
                                            <a:cs typeface="+mn-cs"/>
                                          </a:rPr>
                                          <m:t>ϑ</m:t>
                                        </m:r>
                                      </m:e>
                                      <m:sub>
                                        <m:r>
                                          <a:rPr lang="de-DE" sz="1100" b="0" i="0">
                                            <a:solidFill>
                                              <a:schemeClr val="tx1"/>
                                            </a:solidFill>
                                            <a:effectLst/>
                                            <a:latin typeface="Cambria Math" panose="02040503050406030204" pitchFamily="18" charset="0"/>
                                            <a:ea typeface="+mn-ea"/>
                                            <a:cs typeface="+mn-cs"/>
                                          </a:rPr>
                                          <m:t>2,</m:t>
                                        </m:r>
                                        <m:r>
                                          <m:rPr>
                                            <m:sty m:val="p"/>
                                          </m:rPr>
                                          <a:rPr lang="de-DE" sz="1100" b="0" i="0">
                                            <a:solidFill>
                                              <a:schemeClr val="tx1"/>
                                            </a:solidFill>
                                            <a:effectLst/>
                                            <a:latin typeface="Cambria Math" panose="02040503050406030204" pitchFamily="18" charset="0"/>
                                            <a:ea typeface="+mn-ea"/>
                                            <a:cs typeface="+mn-cs"/>
                                          </a:rPr>
                                          <m:t>ein</m:t>
                                        </m:r>
                                      </m:sub>
                                    </m:sSub>
                                  </m:den>
                                </m:f>
                              </m:e>
                            </m:d>
                          </m:e>
                        </m:func>
                      </m:den>
                    </m:f>
                    <m:r>
                      <a:rPr lang="de-DE" sz="1100" b="0" i="1">
                        <a:latin typeface="Cambria Math" panose="02040503050406030204" pitchFamily="18" charset="0"/>
                      </a:rPr>
                      <m:t>          (9)</m:t>
                    </m:r>
                  </m:oMath>
                </m:oMathPara>
              </a14:m>
              <a:endParaRPr lang="de-DE" sz="1100"/>
            </a:p>
          </xdr:txBody>
        </xdr:sp>
      </mc:Choice>
      <mc:Fallback xmlns="">
        <xdr:sp macro="" textlink="">
          <xdr:nvSpPr>
            <xdr:cNvPr id="19" name="Textfeld 18"/>
            <xdr:cNvSpPr txBox="1"/>
          </xdr:nvSpPr>
          <xdr:spPr>
            <a:xfrm>
              <a:off x="1524000" y="19592925"/>
              <a:ext cx="3475246" cy="542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DE" sz="1100" i="0">
                  <a:latin typeface="Cambria Math" panose="02040503050406030204" pitchFamily="18" charset="0"/>
                </a:rPr>
                <a:t>〖</a:t>
              </a:r>
              <a:r>
                <a:rPr lang="el-GR" sz="1100" i="0">
                  <a:solidFill>
                    <a:schemeClr val="tx1"/>
                  </a:solidFill>
                  <a:effectLst/>
                  <a:latin typeface="Cambria Math" panose="02040503050406030204" pitchFamily="18" charset="0"/>
                  <a:ea typeface="+mn-ea"/>
                  <a:cs typeface="+mn-cs"/>
                </a:rPr>
                <a:t>Δ</a:t>
              </a:r>
              <a:r>
                <a:rPr lang="de-DE" sz="1100" b="0" i="0">
                  <a:solidFill>
                    <a:schemeClr val="tx1"/>
                  </a:solidFill>
                  <a:effectLst/>
                  <a:latin typeface="Cambria Math" panose="02040503050406030204" pitchFamily="18" charset="0"/>
                  <a:ea typeface="+mn-ea"/>
                  <a:cs typeface="+mn-cs"/>
                </a:rPr>
                <a:t>𝑇〗_(</a:t>
              </a:r>
              <a:r>
                <a:rPr lang="de-DE" sz="1100" b="0" i="0">
                  <a:latin typeface="Cambria Math" panose="02040503050406030204" pitchFamily="18" charset="0"/>
                </a:rPr>
                <a:t>m,Gegen)=((</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a:t>
              </a:r>
              <a:r>
                <a:rPr lang="de-DE" sz="1100" b="0" i="0">
                  <a:latin typeface="Cambria Math" panose="02040503050406030204" pitchFamily="18" charset="0"/>
                </a:rPr>
                <a:t>1,ein)−</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a:t>
              </a:r>
              <a:r>
                <a:rPr lang="de-DE" sz="1100" b="0" i="0">
                  <a:latin typeface="Cambria Math" panose="02040503050406030204" pitchFamily="18" charset="0"/>
                </a:rPr>
                <a:t>2,aus) )−</a:t>
              </a:r>
              <a:r>
                <a:rPr lang="de-DE" sz="1100" b="0" i="0">
                  <a:solidFill>
                    <a:schemeClr val="tx1"/>
                  </a:solidFill>
                  <a:effectLst/>
                  <a:latin typeface="Cambria Math" panose="02040503050406030204" pitchFamily="18" charset="0"/>
                  <a:ea typeface="+mn-ea"/>
                  <a:cs typeface="+mn-cs"/>
                </a:rPr>
                <a:t>(</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_(1,aus)−</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_(2,ein) ))/</a:t>
              </a:r>
              <a:r>
                <a:rPr lang="de-DE" sz="1100" b="0" i="0">
                  <a:latin typeface="Cambria Math" panose="02040503050406030204" pitchFamily="18" charset="0"/>
                </a:rPr>
                <a:t>ln⁡((</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_(1,ein)−</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_(2,aus))/(</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_(1,aus)−</a:t>
              </a:r>
              <a:r>
                <a:rPr lang="el-GR" sz="1100" b="0" i="0">
                  <a:solidFill>
                    <a:schemeClr val="tx1"/>
                  </a:solidFill>
                  <a:effectLst/>
                  <a:latin typeface="Cambria Math" panose="02040503050406030204" pitchFamily="18" charset="0"/>
                  <a:ea typeface="+mn-ea"/>
                  <a:cs typeface="+mn-cs"/>
                </a:rPr>
                <a:t>ϑ</a:t>
              </a:r>
              <a:r>
                <a:rPr lang="de-DE" sz="1100" b="0" i="0">
                  <a:solidFill>
                    <a:schemeClr val="tx1"/>
                  </a:solidFill>
                  <a:effectLst/>
                  <a:latin typeface="Cambria Math" panose="02040503050406030204" pitchFamily="18" charset="0"/>
                  <a:ea typeface="+mn-ea"/>
                  <a:cs typeface="+mn-cs"/>
                </a:rPr>
                <a:t>_(2,ein) ))  </a:t>
              </a:r>
              <a:r>
                <a:rPr lang="de-DE" sz="1100" b="0" i="0">
                  <a:latin typeface="Cambria Math" panose="02040503050406030204" pitchFamily="18" charset="0"/>
                </a:rPr>
                <a:t>          (9)</a:t>
              </a:r>
              <a:endParaRPr lang="de-DE" sz="11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1</xdr:col>
      <xdr:colOff>3019425</xdr:colOff>
      <xdr:row>36</xdr:row>
      <xdr:rowOff>9525</xdr:rowOff>
    </xdr:from>
    <xdr:ext cx="160492" cy="177869"/>
    <mc:AlternateContent xmlns:mc="http://schemas.openxmlformats.org/markup-compatibility/2006" xmlns:a14="http://schemas.microsoft.com/office/drawing/2010/main">
      <mc:Choice Requires="a14">
        <xdr:sp macro="" textlink="">
          <xdr:nvSpPr>
            <xdr:cNvPr id="2" name="Textfeld 1"/>
            <xdr:cNvSpPr txBox="1"/>
          </xdr:nvSpPr>
          <xdr:spPr>
            <a:xfrm>
              <a:off x="3790950" y="6934200"/>
              <a:ext cx="160492" cy="17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de-DE" sz="1100" b="1" i="0">
                        <a:solidFill>
                          <a:schemeClr val="tx1"/>
                        </a:solidFill>
                        <a:effectLst/>
                        <a:latin typeface="+mn-lt"/>
                        <a:ea typeface="+mn-ea"/>
                        <a:cs typeface="+mn-cs"/>
                      </a:rPr>
                      <m:t> </m:t>
                    </m:r>
                    <m:acc>
                      <m:accPr>
                        <m:chr m:val="̇"/>
                        <m:ctrlPr>
                          <a:rPr lang="de-DE" sz="1100" b="1" i="1">
                            <a:solidFill>
                              <a:schemeClr val="tx1"/>
                            </a:solidFill>
                            <a:effectLst/>
                            <a:latin typeface="Cambria Math" panose="02040503050406030204" pitchFamily="18" charset="0"/>
                            <a:ea typeface="+mn-ea"/>
                            <a:cs typeface="+mn-cs"/>
                          </a:rPr>
                        </m:ctrlPr>
                      </m:accPr>
                      <m:e>
                        <m:r>
                          <m:rPr>
                            <m:nor/>
                          </m:rPr>
                          <a:rPr lang="de-DE" sz="1100" b="1" i="0">
                            <a:solidFill>
                              <a:schemeClr val="tx1"/>
                            </a:solidFill>
                            <a:effectLst/>
                            <a:latin typeface="+mn-lt"/>
                            <a:ea typeface="+mn-ea"/>
                            <a:cs typeface="+mn-cs"/>
                          </a:rPr>
                          <m:t>Q</m:t>
                        </m:r>
                      </m:e>
                    </m:acc>
                  </m:oMath>
                </m:oMathPara>
              </a14:m>
              <a:endParaRPr lang="de-DE" sz="1100" b="1" i="0">
                <a:latin typeface="+mn-lt"/>
              </a:endParaRPr>
            </a:p>
          </xdr:txBody>
        </xdr:sp>
      </mc:Choice>
      <mc:Fallback xmlns="">
        <xdr:sp macro="" textlink="">
          <xdr:nvSpPr>
            <xdr:cNvPr id="2" name="Textfeld 1"/>
            <xdr:cNvSpPr txBox="1"/>
          </xdr:nvSpPr>
          <xdr:spPr>
            <a:xfrm>
              <a:off x="3790950" y="6934200"/>
              <a:ext cx="160492" cy="17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e-DE" sz="1100" b="1" i="0">
                  <a:solidFill>
                    <a:schemeClr val="tx1"/>
                  </a:solidFill>
                  <a:effectLst/>
                  <a:latin typeface="Cambria Math" panose="02040503050406030204" pitchFamily="18" charset="0"/>
                  <a:ea typeface="+mn-ea"/>
                  <a:cs typeface="+mn-cs"/>
                </a:rPr>
                <a:t>" " </a:t>
              </a:r>
              <a:r>
                <a:rPr lang="de-DE" sz="1100" b="1" i="0">
                  <a:solidFill>
                    <a:schemeClr val="tx1"/>
                  </a:solidFill>
                  <a:effectLst/>
                  <a:latin typeface="+mn-lt"/>
                  <a:ea typeface="+mn-ea"/>
                  <a:cs typeface="+mn-cs"/>
                </a:rPr>
                <a:t>"Q</a:t>
              </a:r>
              <a:r>
                <a:rPr lang="de-DE" sz="1100" b="1" i="0">
                  <a:solidFill>
                    <a:schemeClr val="tx1"/>
                  </a:solidFill>
                  <a:effectLst/>
                  <a:latin typeface="Cambria Math" panose="02040503050406030204" pitchFamily="18" charset="0"/>
                  <a:ea typeface="+mn-ea"/>
                  <a:cs typeface="+mn-cs"/>
                </a:rPr>
                <a:t>"  ̇</a:t>
              </a:r>
              <a:endParaRPr lang="de-DE" sz="1100" b="1" i="0">
                <a:latin typeface="+mn-lt"/>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enger-engineering.de/"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waermetauscher-berechnen.de/hextemp-light-open" TargetMode="External"/><Relationship Id="rId1" Type="http://schemas.openxmlformats.org/officeDocument/2006/relationships/hyperlink" Target="http://www.thermodynamik-buchtipps.de/" TargetMode="Externa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waermetauscher-berechnen.de/hextemp-light-open" TargetMode="Externa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mail@wenger-engineering.de" TargetMode="External"/><Relationship Id="rId1" Type="http://schemas.openxmlformats.org/officeDocument/2006/relationships/hyperlink" Target="http://www.wenger-engineering.de/"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B1:O29"/>
  <sheetViews>
    <sheetView tabSelected="1" showRuler="0" zoomScaleNormal="100" workbookViewId="0">
      <selection activeCell="D11" sqref="D11"/>
    </sheetView>
  </sheetViews>
  <sheetFormatPr baseColWidth="10" defaultRowHeight="15" x14ac:dyDescent="0.25"/>
  <cols>
    <col min="1" max="1" width="11.42578125" style="5"/>
    <col min="2" max="2" width="18.7109375" style="5" customWidth="1"/>
    <col min="3" max="3" width="11.42578125" style="5" customWidth="1"/>
    <col min="4" max="4" width="11.42578125" style="5"/>
    <col min="5" max="5" width="12" style="5" customWidth="1"/>
    <col min="6" max="6" width="11.42578125" style="5" customWidth="1"/>
    <col min="7" max="7" width="7.42578125" style="5" customWidth="1"/>
    <col min="8" max="8" width="18.7109375" style="5" customWidth="1"/>
    <col min="9" max="9" width="11.42578125" style="5" customWidth="1"/>
    <col min="10" max="16384" width="11.42578125" style="5"/>
  </cols>
  <sheetData>
    <row r="1" spans="2:15" x14ac:dyDescent="0.25">
      <c r="I1" s="7"/>
      <c r="J1" s="7"/>
      <c r="K1" s="7"/>
      <c r="L1" s="7"/>
      <c r="M1" s="7"/>
      <c r="N1" s="7"/>
    </row>
    <row r="2" spans="2:15" ht="42" x14ac:dyDescent="0.25">
      <c r="B2" s="15" t="s">
        <v>156</v>
      </c>
      <c r="C2" s="15"/>
      <c r="I2" s="7"/>
      <c r="J2" s="7"/>
      <c r="K2" s="7"/>
      <c r="L2" s="7"/>
      <c r="M2" s="7"/>
      <c r="N2" s="7"/>
    </row>
    <row r="3" spans="2:15" x14ac:dyDescent="0.25">
      <c r="B3" t="s">
        <v>51</v>
      </c>
      <c r="C3"/>
      <c r="I3" s="7"/>
      <c r="J3" s="7"/>
      <c r="K3" s="7"/>
      <c r="L3" s="7"/>
      <c r="M3" s="7"/>
      <c r="N3" s="7"/>
    </row>
    <row r="4" spans="2:15" ht="15" customHeight="1" x14ac:dyDescent="0.35">
      <c r="B4" s="6"/>
      <c r="C4" s="6"/>
    </row>
    <row r="5" spans="2:15" ht="15.75" x14ac:dyDescent="0.25">
      <c r="B5" s="8" t="s">
        <v>0</v>
      </c>
      <c r="C5" s="23"/>
      <c r="D5" s="9"/>
      <c r="E5" s="26"/>
      <c r="F5" s="2"/>
      <c r="H5" s="8" t="s">
        <v>1</v>
      </c>
      <c r="I5" s="9"/>
      <c r="J5" s="9"/>
      <c r="K5" s="26"/>
      <c r="L5" s="2"/>
    </row>
    <row r="6" spans="2:15" ht="15.75" x14ac:dyDescent="0.25">
      <c r="B6" s="57"/>
      <c r="C6" s="58"/>
      <c r="D6" s="1"/>
      <c r="E6" s="27"/>
      <c r="F6" s="3"/>
      <c r="H6" s="57"/>
      <c r="I6" s="1"/>
      <c r="J6" s="1"/>
      <c r="K6" s="27"/>
      <c r="L6" s="3"/>
    </row>
    <row r="7" spans="2:15" ht="18" x14ac:dyDescent="0.35">
      <c r="B7" s="39" t="s">
        <v>92</v>
      </c>
      <c r="C7" s="1"/>
      <c r="D7" s="1"/>
      <c r="E7" s="27"/>
      <c r="F7" s="3"/>
      <c r="H7" s="10" t="s">
        <v>38</v>
      </c>
      <c r="I7" s="1"/>
      <c r="J7" s="17">
        <f>IF('Verwaltung (ausblenden)'!D21=0,"!!!",Berechnung!E34)</f>
        <v>52.903833102805905</v>
      </c>
      <c r="K7" s="27" t="s">
        <v>4</v>
      </c>
      <c r="L7" s="3"/>
    </row>
    <row r="8" spans="2:15" ht="18" x14ac:dyDescent="0.35">
      <c r="B8" s="10" t="s">
        <v>10</v>
      </c>
      <c r="C8" s="24"/>
      <c r="D8" s="1"/>
      <c r="E8" s="27"/>
      <c r="F8" s="3"/>
      <c r="H8" s="10" t="s">
        <v>39</v>
      </c>
      <c r="I8" s="1"/>
      <c r="J8" s="17">
        <f>IF('Verwaltung (ausblenden)'!D21=0,"!!!",Berechnung!E35)</f>
        <v>36.18647962795346</v>
      </c>
      <c r="K8" s="27" t="s">
        <v>4</v>
      </c>
      <c r="L8" s="3"/>
    </row>
    <row r="9" spans="2:15" x14ac:dyDescent="0.25">
      <c r="B9" s="10"/>
      <c r="C9" s="24"/>
      <c r="D9" s="1"/>
      <c r="E9" s="27"/>
      <c r="F9" s="3"/>
      <c r="H9" s="10"/>
      <c r="I9" s="1"/>
      <c r="J9" s="27"/>
      <c r="K9" s="27"/>
      <c r="L9" s="3"/>
    </row>
    <row r="10" spans="2:15" x14ac:dyDescent="0.25">
      <c r="B10" s="39" t="s">
        <v>93</v>
      </c>
      <c r="C10" s="1"/>
      <c r="D10" s="1"/>
      <c r="E10" s="27"/>
      <c r="F10" s="3"/>
      <c r="H10" s="10"/>
      <c r="I10" s="1"/>
      <c r="J10" s="77">
        <f>IF('Verwaltung (ausblenden)'!D21=0,"!!!",Berechnung!E37)</f>
        <v>13548.083448597048</v>
      </c>
      <c r="K10" s="27" t="s">
        <v>37</v>
      </c>
      <c r="L10" s="3"/>
    </row>
    <row r="11" spans="2:15" x14ac:dyDescent="0.25">
      <c r="B11" s="10" t="s">
        <v>26</v>
      </c>
      <c r="C11" s="24"/>
      <c r="D11" s="69">
        <v>40</v>
      </c>
      <c r="E11" s="27" t="s">
        <v>28</v>
      </c>
      <c r="F11" s="21"/>
      <c r="H11" s="40"/>
      <c r="I11" s="12"/>
      <c r="J11" s="12"/>
      <c r="K11" s="28"/>
      <c r="L11" s="4"/>
    </row>
    <row r="12" spans="2:15" x14ac:dyDescent="0.25">
      <c r="B12" s="10" t="s">
        <v>33</v>
      </c>
      <c r="C12" s="24"/>
      <c r="D12" s="69">
        <v>10</v>
      </c>
      <c r="E12" s="27" t="s">
        <v>5</v>
      </c>
      <c r="F12" s="21"/>
    </row>
    <row r="13" spans="2:15" x14ac:dyDescent="0.25">
      <c r="B13" s="10"/>
      <c r="C13" s="1"/>
      <c r="D13" s="11"/>
      <c r="E13" s="27"/>
      <c r="F13" s="21"/>
    </row>
    <row r="14" spans="2:15" x14ac:dyDescent="0.25">
      <c r="B14" s="39" t="s">
        <v>94</v>
      </c>
      <c r="C14" s="1"/>
      <c r="D14" s="11"/>
      <c r="E14" s="27"/>
      <c r="F14" s="21"/>
    </row>
    <row r="15" spans="2:15" ht="18" x14ac:dyDescent="0.35">
      <c r="B15" s="10" t="s">
        <v>29</v>
      </c>
      <c r="C15" s="24"/>
      <c r="D15" s="25">
        <v>0.5</v>
      </c>
      <c r="E15" s="27" t="s">
        <v>3</v>
      </c>
      <c r="F15" s="21"/>
    </row>
    <row r="16" spans="2:15" ht="18" x14ac:dyDescent="0.35">
      <c r="B16" s="10" t="s">
        <v>31</v>
      </c>
      <c r="C16" s="24"/>
      <c r="D16" s="70">
        <v>1000</v>
      </c>
      <c r="E16" s="27" t="s">
        <v>50</v>
      </c>
      <c r="F16" s="21"/>
      <c r="O16" s="7"/>
    </row>
    <row r="17" spans="2:15" ht="18" x14ac:dyDescent="0.35">
      <c r="B17" s="10" t="s">
        <v>40</v>
      </c>
      <c r="C17" s="24"/>
      <c r="D17" s="69">
        <v>80</v>
      </c>
      <c r="E17" s="27" t="s">
        <v>4</v>
      </c>
      <c r="F17" s="21"/>
      <c r="N17" s="7"/>
      <c r="O17" s="7"/>
    </row>
    <row r="18" spans="2:15" x14ac:dyDescent="0.25">
      <c r="B18" s="10"/>
      <c r="C18" s="24"/>
      <c r="D18" s="11"/>
      <c r="E18" s="27"/>
      <c r="F18" s="21"/>
      <c r="K18" s="7"/>
      <c r="L18" s="7"/>
      <c r="M18" s="7"/>
      <c r="N18" s="7"/>
      <c r="O18" s="7"/>
    </row>
    <row r="19" spans="2:15" x14ac:dyDescent="0.25">
      <c r="B19" s="39" t="s">
        <v>95</v>
      </c>
      <c r="C19" s="24"/>
      <c r="D19" s="11"/>
      <c r="E19" s="27"/>
      <c r="F19" s="21"/>
      <c r="K19" s="7"/>
      <c r="L19" s="7"/>
      <c r="M19" s="36"/>
      <c r="N19" s="7"/>
      <c r="O19" s="7"/>
    </row>
    <row r="20" spans="2:15" ht="18" x14ac:dyDescent="0.35">
      <c r="B20" s="10" t="s">
        <v>30</v>
      </c>
      <c r="C20" s="24"/>
      <c r="D20" s="25">
        <v>0.2</v>
      </c>
      <c r="E20" s="27" t="s">
        <v>3</v>
      </c>
      <c r="F20" s="21"/>
      <c r="K20" s="7"/>
      <c r="L20" s="7"/>
      <c r="M20" s="7"/>
      <c r="N20" s="7"/>
      <c r="O20" s="7"/>
    </row>
    <row r="21" spans="2:15" ht="18" x14ac:dyDescent="0.35">
      <c r="B21" s="10" t="s">
        <v>32</v>
      </c>
      <c r="C21" s="24"/>
      <c r="D21" s="70">
        <v>4185</v>
      </c>
      <c r="E21" s="27" t="s">
        <v>50</v>
      </c>
      <c r="F21" s="21"/>
      <c r="K21" s="7"/>
      <c r="L21" s="7"/>
      <c r="M21" s="7"/>
      <c r="N21" s="7"/>
      <c r="O21" s="7"/>
    </row>
    <row r="22" spans="2:15" ht="18" x14ac:dyDescent="0.35">
      <c r="B22" s="10" t="s">
        <v>41</v>
      </c>
      <c r="C22" s="24"/>
      <c r="D22" s="69">
        <v>20</v>
      </c>
      <c r="E22" s="27" t="s">
        <v>4</v>
      </c>
      <c r="F22" s="21"/>
      <c r="K22" s="7"/>
      <c r="L22" s="7"/>
      <c r="M22" s="7"/>
      <c r="N22" s="7"/>
      <c r="O22" s="7"/>
    </row>
    <row r="23" spans="2:15" x14ac:dyDescent="0.25">
      <c r="B23" s="10"/>
      <c r="C23" s="24"/>
      <c r="D23" s="11"/>
      <c r="E23" s="27"/>
      <c r="F23" s="21"/>
      <c r="K23" s="7"/>
      <c r="L23" s="7"/>
      <c r="M23" s="7"/>
      <c r="N23" s="7"/>
      <c r="O23" s="7"/>
    </row>
    <row r="24" spans="2:15" x14ac:dyDescent="0.25">
      <c r="B24" s="73" t="str">
        <f>IF('Verwaltung (ausblenden)'!D21=0,'Verwaltung (ausblenden)'!E21,"")</f>
        <v/>
      </c>
      <c r="C24" s="24"/>
      <c r="D24" s="1"/>
      <c r="E24" s="27"/>
      <c r="F24" s="21"/>
      <c r="K24" s="7"/>
      <c r="L24" s="7"/>
      <c r="M24" s="7"/>
      <c r="N24" s="7"/>
      <c r="O24" s="7"/>
    </row>
    <row r="25" spans="2:15" x14ac:dyDescent="0.25">
      <c r="B25" s="40"/>
      <c r="C25" s="12"/>
      <c r="D25" s="12"/>
      <c r="E25" s="28"/>
      <c r="F25" s="4"/>
      <c r="K25" s="7"/>
      <c r="L25" s="7"/>
      <c r="M25" s="7"/>
      <c r="N25" s="7"/>
      <c r="O25" s="7"/>
    </row>
    <row r="26" spans="2:15" x14ac:dyDescent="0.25">
      <c r="K26" s="7"/>
      <c r="L26" s="7"/>
      <c r="M26" s="7"/>
      <c r="N26" s="7"/>
      <c r="O26" s="7"/>
    </row>
    <row r="27" spans="2:15" x14ac:dyDescent="0.25">
      <c r="B27" s="78" t="s">
        <v>58</v>
      </c>
      <c r="C27" s="78"/>
      <c r="D27" s="78"/>
      <c r="E27" s="78"/>
      <c r="F27" s="78"/>
      <c r="G27" s="78"/>
      <c r="H27" s="78"/>
      <c r="I27" s="78"/>
      <c r="J27" s="78"/>
      <c r="K27" s="78"/>
      <c r="L27" s="78"/>
      <c r="M27" s="7"/>
      <c r="N27" s="7"/>
      <c r="O27" s="7"/>
    </row>
    <row r="28" spans="2:15" x14ac:dyDescent="0.25">
      <c r="B28" s="79" t="s">
        <v>20</v>
      </c>
      <c r="C28" s="79"/>
      <c r="D28" s="79"/>
      <c r="E28" s="79"/>
      <c r="F28" s="79"/>
      <c r="G28" s="79"/>
      <c r="H28" s="79"/>
      <c r="I28" s="79"/>
      <c r="J28" s="79"/>
      <c r="K28" s="79"/>
      <c r="L28" s="79"/>
      <c r="M28" s="7"/>
      <c r="N28" s="7"/>
    </row>
    <row r="29" spans="2:15" x14ac:dyDescent="0.25">
      <c r="H29" s="35"/>
      <c r="I29" s="35"/>
      <c r="J29" s="35"/>
      <c r="K29" s="37"/>
      <c r="L29" s="37"/>
      <c r="M29" s="7"/>
    </row>
  </sheetData>
  <sheetProtection algorithmName="SHA-512" hashValue="I+1Z5koUR3mc2taVD+60kE6tluzMUfbaqimUQrNrl/DPBWYiiAfUxDMXUNsxENWbgkemXAGE7LcgQrcCRsxSRw==" saltValue="7oaBz9KiFW84pVRcpCy8Gw==" spinCount="100000" sheet="1" objects="1" scenarios="1" selectLockedCells="1"/>
  <mergeCells count="2">
    <mergeCell ref="B27:L27"/>
    <mergeCell ref="B28:L28"/>
  </mergeCells>
  <conditionalFormatting sqref="C11">
    <cfRule type="expression" dxfId="1" priority="5">
      <formula>$M$19=2</formula>
    </cfRule>
  </conditionalFormatting>
  <conditionalFormatting sqref="D11">
    <cfRule type="expression" dxfId="0" priority="3">
      <formula>$M$19=1</formula>
    </cfRule>
  </conditionalFormatting>
  <dataValidations count="2">
    <dataValidation type="decimal" operator="greaterThan" allowBlank="1" showInputMessage="1" showErrorMessage="1" sqref="D11 D12 D20:D21 D15:D16">
      <formula1>0</formula1>
    </dataValidation>
    <dataValidation type="decimal" operator="greaterThan" allowBlank="1" showInputMessage="1" showErrorMessage="1" sqref="D17 D22:D24">
      <formula1>-273.15</formula1>
    </dataValidation>
  </dataValidations>
  <hyperlinks>
    <hyperlink ref="B28" r:id="rId1"/>
  </hyperlinks>
  <pageMargins left="0.70866141732283472" right="0.70866141732283472" top="0.78740157480314965" bottom="0.78740157480314965" header="0.31496062992125984" footer="0.31496062992125984"/>
  <pageSetup paperSize="9" scale="95" orientation="landscape" r:id="rId2"/>
  <headerFooter>
    <oddHeader>&amp;R&amp;G</oddHeader>
    <oddFooter>&amp;R&amp;F -- &amp;D &amp;T</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051" r:id="rId6" name="Drop Down 3">
              <controlPr defaultSize="0" autoLine="0" autoPict="0">
                <anchor moveWithCells="1">
                  <from>
                    <xdr:col>3</xdr:col>
                    <xdr:colOff>0</xdr:colOff>
                    <xdr:row>7</xdr:row>
                    <xdr:rowOff>28575</xdr:rowOff>
                  </from>
                  <to>
                    <xdr:col>4</xdr:col>
                    <xdr:colOff>400050</xdr:colOff>
                    <xdr:row>7</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zoomScaleSheetLayoutView="85" workbookViewId="0"/>
  </sheetViews>
  <sheetFormatPr baseColWidth="10" defaultRowHeight="15" x14ac:dyDescent="0.25"/>
  <cols>
    <col min="1" max="16384" width="11.42578125" style="5"/>
  </cols>
  <sheetData>
    <row r="1" spans="1:12" x14ac:dyDescent="0.25">
      <c r="A1" s="7"/>
      <c r="B1" s="7"/>
      <c r="C1" s="7"/>
      <c r="D1" s="7"/>
      <c r="E1" s="7"/>
      <c r="F1" s="7"/>
      <c r="G1" s="7"/>
      <c r="H1" s="7"/>
      <c r="I1" s="7"/>
    </row>
    <row r="2" spans="1:12" s="30" customFormat="1" ht="42" x14ac:dyDescent="0.25">
      <c r="A2" s="29"/>
      <c r="B2" s="15" t="s">
        <v>156</v>
      </c>
      <c r="C2" s="29"/>
      <c r="D2" s="29"/>
      <c r="E2" s="29"/>
      <c r="F2" s="29"/>
      <c r="G2" s="29"/>
      <c r="H2" s="29"/>
      <c r="I2" s="29"/>
    </row>
    <row r="3" spans="1:12" x14ac:dyDescent="0.25">
      <c r="A3" s="7"/>
      <c r="B3" s="7"/>
      <c r="C3" s="7"/>
      <c r="D3" s="7"/>
      <c r="E3" s="7"/>
      <c r="F3" s="7"/>
      <c r="G3" s="7"/>
      <c r="H3" s="7"/>
      <c r="I3" s="7"/>
    </row>
    <row r="4" spans="1:12" ht="26.25" x14ac:dyDescent="0.4">
      <c r="A4" s="7"/>
      <c r="B4" s="31" t="s">
        <v>42</v>
      </c>
      <c r="C4" s="7"/>
      <c r="D4" s="7"/>
      <c r="E4" s="7"/>
      <c r="F4" s="7"/>
      <c r="G4" s="7"/>
      <c r="H4" s="7"/>
      <c r="I4" s="7"/>
    </row>
    <row r="5" spans="1:12" x14ac:dyDescent="0.25">
      <c r="A5" s="7"/>
      <c r="B5" s="7"/>
      <c r="C5" s="7"/>
      <c r="D5" s="7"/>
      <c r="E5" s="7"/>
      <c r="F5" s="7"/>
      <c r="G5" s="7"/>
      <c r="H5" s="7"/>
      <c r="I5" s="7"/>
    </row>
    <row r="6" spans="1:12" ht="30" customHeight="1" x14ac:dyDescent="0.25">
      <c r="A6" s="7"/>
      <c r="B6" s="80" t="s">
        <v>159</v>
      </c>
      <c r="C6" s="80"/>
      <c r="D6" s="80"/>
      <c r="E6" s="80"/>
      <c r="F6" s="80"/>
      <c r="G6" s="80"/>
      <c r="H6" s="80"/>
      <c r="I6" s="32"/>
      <c r="J6" s="33"/>
      <c r="K6" s="33"/>
      <c r="L6" s="33"/>
    </row>
    <row r="7" spans="1:12" x14ac:dyDescent="0.25">
      <c r="A7" s="7"/>
      <c r="B7" s="7"/>
      <c r="C7" s="7"/>
      <c r="D7" s="7"/>
      <c r="E7" s="7"/>
      <c r="F7" s="7"/>
      <c r="G7" s="7"/>
      <c r="H7" s="7"/>
      <c r="I7" s="7"/>
    </row>
    <row r="8" spans="1:12" ht="30" customHeight="1" x14ac:dyDescent="0.25">
      <c r="A8" s="7"/>
      <c r="B8" s="80" t="s">
        <v>125</v>
      </c>
      <c r="C8" s="80"/>
      <c r="D8" s="80"/>
      <c r="E8" s="80"/>
      <c r="F8" s="80"/>
      <c r="G8" s="80"/>
      <c r="H8" s="80"/>
      <c r="I8" s="7"/>
    </row>
    <row r="9" spans="1:12" x14ac:dyDescent="0.25">
      <c r="A9" s="7"/>
      <c r="B9" s="7"/>
      <c r="C9" s="7"/>
      <c r="D9" s="7"/>
      <c r="E9" s="7"/>
      <c r="F9" s="7"/>
      <c r="G9" s="7"/>
      <c r="H9" s="7"/>
      <c r="I9" s="7"/>
    </row>
    <row r="10" spans="1:12" ht="51" customHeight="1" x14ac:dyDescent="0.25">
      <c r="A10" s="7"/>
      <c r="B10" s="80" t="s">
        <v>91</v>
      </c>
      <c r="C10" s="80"/>
      <c r="D10" s="80"/>
      <c r="E10" s="80"/>
      <c r="F10" s="80"/>
      <c r="G10" s="80"/>
      <c r="H10" s="80"/>
      <c r="I10" s="7"/>
    </row>
    <row r="11" spans="1:12" x14ac:dyDescent="0.25">
      <c r="A11" s="7"/>
      <c r="B11" s="7"/>
      <c r="C11" s="7"/>
      <c r="D11" s="7"/>
      <c r="E11" s="7"/>
      <c r="F11" s="7"/>
      <c r="G11" s="7"/>
      <c r="H11" s="7"/>
      <c r="I11" s="7"/>
    </row>
    <row r="12" spans="1:12" ht="45" customHeight="1" x14ac:dyDescent="0.25">
      <c r="A12" s="7"/>
      <c r="B12" s="80" t="s">
        <v>110</v>
      </c>
      <c r="C12" s="80"/>
      <c r="D12" s="80"/>
      <c r="E12" s="80"/>
      <c r="F12" s="80"/>
      <c r="G12" s="80"/>
      <c r="H12" s="80"/>
      <c r="I12" s="7"/>
    </row>
    <row r="13" spans="1:12" x14ac:dyDescent="0.25">
      <c r="A13" s="7"/>
      <c r="B13" s="7"/>
      <c r="C13" s="7"/>
      <c r="D13" s="7"/>
      <c r="E13" s="7"/>
      <c r="F13" s="7"/>
      <c r="G13" s="7"/>
      <c r="H13" s="7"/>
      <c r="I13" s="7"/>
    </row>
    <row r="14" spans="1:12" ht="48.75" customHeight="1" x14ac:dyDescent="0.25">
      <c r="A14" s="7"/>
      <c r="B14" s="80" t="s">
        <v>111</v>
      </c>
      <c r="C14" s="80"/>
      <c r="D14" s="80"/>
      <c r="E14" s="80"/>
      <c r="F14" s="80"/>
      <c r="G14" s="80"/>
      <c r="H14" s="80"/>
      <c r="I14" s="7"/>
      <c r="J14" s="7"/>
    </row>
    <row r="15" spans="1:12" x14ac:dyDescent="0.25">
      <c r="A15" s="7"/>
      <c r="B15" s="7"/>
      <c r="C15" s="7"/>
      <c r="D15" s="7"/>
      <c r="E15" s="7"/>
      <c r="F15" s="7"/>
      <c r="G15" s="7"/>
      <c r="H15" s="7"/>
      <c r="I15" s="7"/>
      <c r="J15" s="7"/>
    </row>
    <row r="16" spans="1:12" ht="30" customHeight="1" x14ac:dyDescent="0.25">
      <c r="A16" s="7"/>
      <c r="B16" s="80" t="s">
        <v>141</v>
      </c>
      <c r="C16" s="80"/>
      <c r="D16" s="80"/>
      <c r="E16" s="80"/>
      <c r="F16" s="80"/>
      <c r="G16" s="80"/>
      <c r="H16" s="80"/>
      <c r="I16" s="7"/>
      <c r="J16" s="7"/>
    </row>
    <row r="17" spans="1:10" x14ac:dyDescent="0.25">
      <c r="A17" s="7"/>
      <c r="B17" s="7"/>
      <c r="C17" s="7"/>
      <c r="D17" s="7"/>
      <c r="E17" s="7"/>
      <c r="F17" s="7"/>
      <c r="G17" s="7"/>
      <c r="H17" s="7"/>
      <c r="I17" s="7"/>
    </row>
    <row r="18" spans="1:10" ht="30" customHeight="1" x14ac:dyDescent="0.25">
      <c r="A18" s="7"/>
      <c r="B18" s="80" t="s">
        <v>155</v>
      </c>
      <c r="C18" s="80"/>
      <c r="D18" s="80"/>
      <c r="E18" s="80"/>
      <c r="F18" s="80"/>
      <c r="G18" s="80"/>
      <c r="H18" s="80"/>
      <c r="I18" s="7"/>
    </row>
    <row r="19" spans="1:10" x14ac:dyDescent="0.25">
      <c r="A19" s="7"/>
      <c r="B19" s="7"/>
      <c r="C19" s="7"/>
      <c r="D19" s="7"/>
      <c r="E19" s="7"/>
      <c r="F19" s="7"/>
      <c r="G19" s="7"/>
      <c r="H19" s="7"/>
      <c r="I19" s="7"/>
    </row>
    <row r="20" spans="1:10" ht="30" customHeight="1" x14ac:dyDescent="0.25">
      <c r="A20" s="7"/>
      <c r="B20" s="80" t="s">
        <v>142</v>
      </c>
      <c r="C20" s="80"/>
      <c r="D20" s="80"/>
      <c r="E20" s="80"/>
      <c r="F20" s="80"/>
      <c r="G20" s="80"/>
      <c r="H20" s="80"/>
      <c r="I20" s="7"/>
    </row>
    <row r="21" spans="1:10" x14ac:dyDescent="0.25">
      <c r="A21" s="7"/>
      <c r="B21" s="7"/>
      <c r="C21" s="7"/>
      <c r="D21" s="7"/>
      <c r="E21" s="7"/>
      <c r="F21" s="7"/>
      <c r="G21" s="7"/>
      <c r="H21" s="7"/>
      <c r="I21" s="7"/>
      <c r="J21" s="7"/>
    </row>
    <row r="22" spans="1:10" ht="83.25" customHeight="1" x14ac:dyDescent="0.25">
      <c r="A22" s="7"/>
      <c r="B22" s="81" t="s">
        <v>77</v>
      </c>
      <c r="C22" s="81"/>
      <c r="D22" s="81"/>
      <c r="E22" s="67"/>
      <c r="F22" s="63"/>
      <c r="G22" s="63"/>
      <c r="H22" s="63"/>
      <c r="I22" s="7"/>
      <c r="J22" s="7"/>
    </row>
    <row r="23" spans="1:10" x14ac:dyDescent="0.25">
      <c r="A23" s="7"/>
      <c r="B23" s="7"/>
      <c r="C23" s="7"/>
      <c r="D23" s="7"/>
      <c r="E23" s="7"/>
      <c r="F23" s="7"/>
      <c r="G23" s="7"/>
      <c r="H23" s="7"/>
      <c r="I23" s="7"/>
      <c r="J23" s="7"/>
    </row>
    <row r="24" spans="1:10" ht="82.5" customHeight="1" x14ac:dyDescent="0.25">
      <c r="A24" s="7"/>
      <c r="B24" s="81" t="s">
        <v>78</v>
      </c>
      <c r="C24" s="81"/>
      <c r="D24" s="81"/>
      <c r="E24" s="64"/>
      <c r="F24" s="63"/>
      <c r="G24" s="63"/>
      <c r="H24" s="63"/>
      <c r="I24" s="7"/>
      <c r="J24" s="7"/>
    </row>
    <row r="25" spans="1:10" x14ac:dyDescent="0.25">
      <c r="B25" s="7"/>
      <c r="C25" s="7"/>
      <c r="D25" s="7"/>
      <c r="E25" s="7"/>
      <c r="F25" s="7"/>
      <c r="G25" s="7"/>
      <c r="H25" s="7"/>
      <c r="I25" s="7"/>
      <c r="J25" s="7"/>
    </row>
    <row r="26" spans="1:10" x14ac:dyDescent="0.25">
      <c r="B26" s="7"/>
      <c r="C26" s="7"/>
      <c r="D26" s="7"/>
      <c r="E26" s="7"/>
      <c r="F26" s="7"/>
      <c r="G26" s="7"/>
      <c r="H26" s="7"/>
      <c r="I26" s="7"/>
      <c r="J26" s="7"/>
    </row>
    <row r="27" spans="1:10" x14ac:dyDescent="0.25">
      <c r="B27" s="7"/>
      <c r="C27" s="7"/>
      <c r="D27" s="7"/>
      <c r="E27" s="7"/>
      <c r="F27" s="7"/>
      <c r="G27" s="7"/>
      <c r="H27" s="7"/>
      <c r="I27" s="7"/>
      <c r="J27" s="7"/>
    </row>
    <row r="28" spans="1:10" x14ac:dyDescent="0.25">
      <c r="B28" s="7"/>
      <c r="C28" s="7"/>
      <c r="D28" s="7"/>
      <c r="E28" s="7"/>
      <c r="F28" s="7"/>
      <c r="G28" s="7"/>
      <c r="H28" s="7"/>
      <c r="I28" s="7"/>
      <c r="J28" s="7"/>
    </row>
    <row r="29" spans="1:10" x14ac:dyDescent="0.25">
      <c r="B29" s="7"/>
      <c r="C29" s="7"/>
      <c r="D29" s="7"/>
      <c r="E29" s="7"/>
      <c r="F29" s="7"/>
      <c r="G29" s="7"/>
      <c r="H29" s="7"/>
      <c r="I29" s="7"/>
      <c r="J29" s="7"/>
    </row>
    <row r="30" spans="1:10" x14ac:dyDescent="0.25">
      <c r="B30" s="7"/>
      <c r="C30" s="7"/>
      <c r="D30" s="7"/>
      <c r="E30" s="7"/>
      <c r="F30" s="7"/>
      <c r="G30" s="7"/>
      <c r="H30" s="7"/>
      <c r="I30" s="7"/>
      <c r="J30" s="7"/>
    </row>
    <row r="38" ht="17.25" customHeight="1" x14ac:dyDescent="0.25"/>
    <row r="39" ht="17.25" customHeight="1" x14ac:dyDescent="0.25"/>
    <row r="40" ht="17.25" customHeight="1" x14ac:dyDescent="0.25"/>
    <row r="41" ht="17.25" customHeight="1" x14ac:dyDescent="0.25"/>
    <row r="42" ht="17.25" customHeight="1" x14ac:dyDescent="0.25"/>
  </sheetData>
  <sheetProtection algorithmName="SHA-512" hashValue="Y7pQLhscwbgLGO26NGysaFAK+w/r9LSyHXZrrxHUmOZlMrYjR7wYYw1aBz1xbrgjGmJZPsGWiRT69ojMqCS6/w==" saltValue="bLiYlXTK9LMDl9xvwIDO6w==" spinCount="100000" sheet="1" objects="1" scenarios="1"/>
  <mergeCells count="10">
    <mergeCell ref="B16:H16"/>
    <mergeCell ref="B22:D22"/>
    <mergeCell ref="B24:D24"/>
    <mergeCell ref="B6:H6"/>
    <mergeCell ref="B8:H8"/>
    <mergeCell ref="B10:H10"/>
    <mergeCell ref="B12:H12"/>
    <mergeCell ref="B14:H14"/>
    <mergeCell ref="B18:H18"/>
    <mergeCell ref="B20:H20"/>
  </mergeCells>
  <pageMargins left="0.70866141732283472" right="0.70866141732283472" top="0.78740157480314965" bottom="0.78740157480314965" header="0.31496062992125984" footer="0.31496062992125984"/>
  <pageSetup paperSize="9" orientation="portrait" r:id="rId1"/>
  <headerFooter>
    <oddHeader>&amp;R&amp;G</oddHeader>
    <oddFooter>&amp;R&amp;F -- &amp;D &amp;T</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1"/>
  <sheetViews>
    <sheetView zoomScaleNormal="100" workbookViewId="0"/>
  </sheetViews>
  <sheetFormatPr baseColWidth="10" defaultRowHeight="15" x14ac:dyDescent="0.25"/>
  <cols>
    <col min="1" max="1" width="11.42578125" style="5" customWidth="1"/>
    <col min="2" max="8" width="11.42578125" style="5"/>
    <col min="9" max="9" width="11.42578125" style="5" customWidth="1"/>
    <col min="10" max="16384" width="11.42578125" style="5"/>
  </cols>
  <sheetData>
    <row r="2" spans="2:10" s="30" customFormat="1" ht="42" x14ac:dyDescent="0.25">
      <c r="B2" s="15" t="s">
        <v>156</v>
      </c>
    </row>
    <row r="4" spans="2:10" ht="26.25" x14ac:dyDescent="0.4">
      <c r="B4" s="16" t="s">
        <v>43</v>
      </c>
      <c r="E4" s="42"/>
      <c r="J4" s="59"/>
    </row>
    <row r="6" spans="2:10" ht="31.5" customHeight="1" x14ac:dyDescent="0.25">
      <c r="B6" s="82" t="s">
        <v>150</v>
      </c>
      <c r="C6" s="82"/>
      <c r="D6" s="82"/>
      <c r="E6" s="82"/>
      <c r="F6" s="82"/>
      <c r="G6" s="82"/>
      <c r="H6" s="82"/>
    </row>
    <row r="8" spans="2:10" ht="44.25" customHeight="1" x14ac:dyDescent="0.25">
      <c r="B8" s="82" t="s">
        <v>114</v>
      </c>
      <c r="C8" s="82"/>
      <c r="D8" s="82"/>
      <c r="E8" s="82"/>
      <c r="F8" s="82"/>
      <c r="G8" s="82"/>
      <c r="H8" s="82"/>
    </row>
    <row r="10" spans="2:10" ht="30" customHeight="1" x14ac:dyDescent="0.25">
      <c r="B10" s="82" t="s">
        <v>113</v>
      </c>
      <c r="C10" s="82"/>
      <c r="D10" s="82"/>
      <c r="E10" s="82"/>
      <c r="F10" s="82"/>
      <c r="G10" s="82"/>
      <c r="H10" s="82"/>
    </row>
    <row r="11" spans="2:10" ht="15" customHeight="1" x14ac:dyDescent="0.25">
      <c r="B11" s="34"/>
      <c r="C11" s="34"/>
      <c r="D11" s="34"/>
      <c r="E11" s="34"/>
      <c r="F11" s="34"/>
      <c r="G11" s="34"/>
      <c r="H11" s="34"/>
    </row>
    <row r="12" spans="2:10" ht="45" customHeight="1" x14ac:dyDescent="0.25">
      <c r="B12" s="82" t="s">
        <v>115</v>
      </c>
      <c r="C12" s="82"/>
      <c r="D12" s="82"/>
      <c r="E12" s="82"/>
      <c r="F12" s="82"/>
      <c r="G12" s="82"/>
      <c r="H12" s="82"/>
    </row>
    <row r="14" spans="2:10" ht="45" customHeight="1" x14ac:dyDescent="0.25">
      <c r="B14" s="82" t="s">
        <v>116</v>
      </c>
      <c r="C14" s="82"/>
      <c r="D14" s="82"/>
      <c r="E14" s="82"/>
      <c r="F14" s="82"/>
      <c r="G14" s="82"/>
      <c r="H14" s="82"/>
    </row>
    <row r="16" spans="2:10" ht="135" customHeight="1" x14ac:dyDescent="0.25">
      <c r="B16" s="82" t="s">
        <v>97</v>
      </c>
      <c r="C16" s="82"/>
      <c r="D16" s="82"/>
      <c r="E16" s="33"/>
      <c r="F16" s="33"/>
      <c r="G16" s="33"/>
      <c r="H16" s="33"/>
    </row>
    <row r="17" spans="2:8" ht="60" customHeight="1" x14ac:dyDescent="0.25">
      <c r="B17" s="82" t="s">
        <v>126</v>
      </c>
      <c r="C17" s="82"/>
      <c r="D17" s="82"/>
      <c r="E17" s="82"/>
      <c r="F17" s="82"/>
      <c r="G17" s="82"/>
      <c r="H17" s="82"/>
    </row>
    <row r="19" spans="2:8" ht="135" customHeight="1" x14ac:dyDescent="0.25">
      <c r="B19" s="82" t="s">
        <v>112</v>
      </c>
      <c r="C19" s="82"/>
      <c r="D19" s="82"/>
      <c r="E19" s="33"/>
      <c r="F19" s="33"/>
      <c r="G19" s="33"/>
      <c r="H19" s="33"/>
    </row>
    <row r="21" spans="2:8" ht="45" customHeight="1" x14ac:dyDescent="0.25">
      <c r="B21" s="82" t="s">
        <v>127</v>
      </c>
      <c r="C21" s="82"/>
      <c r="D21" s="82"/>
      <c r="E21" s="82"/>
      <c r="F21" s="82"/>
      <c r="G21" s="82"/>
      <c r="H21" s="82"/>
    </row>
    <row r="23" spans="2:8" ht="30.75" customHeight="1" x14ac:dyDescent="0.25">
      <c r="B23" s="82" t="s">
        <v>128</v>
      </c>
      <c r="C23" s="82"/>
      <c r="D23" s="82"/>
      <c r="E23" s="82"/>
      <c r="F23" s="82"/>
      <c r="G23" s="82"/>
      <c r="H23" s="82"/>
    </row>
    <row r="25" spans="2:8" x14ac:dyDescent="0.25">
      <c r="B25" s="5" t="s">
        <v>123</v>
      </c>
    </row>
    <row r="26" spans="2:8" x14ac:dyDescent="0.25">
      <c r="B26" s="76" t="s">
        <v>124</v>
      </c>
    </row>
    <row r="27" spans="2:8" x14ac:dyDescent="0.25">
      <c r="B27" s="76"/>
    </row>
    <row r="28" spans="2:8" ht="26.25" x14ac:dyDescent="0.4">
      <c r="B28" s="16" t="s">
        <v>44</v>
      </c>
    </row>
    <row r="29" spans="2:8" ht="18" customHeight="1" x14ac:dyDescent="0.25">
      <c r="B29" s="71"/>
    </row>
    <row r="30" spans="2:8" ht="18" customHeight="1" x14ac:dyDescent="0.25">
      <c r="B30" s="85" t="s">
        <v>157</v>
      </c>
      <c r="C30" s="86"/>
      <c r="D30" s="86"/>
      <c r="E30" s="86"/>
      <c r="F30" s="86"/>
      <c r="G30" s="86"/>
    </row>
    <row r="31" spans="2:8" ht="18" customHeight="1" x14ac:dyDescent="0.25">
      <c r="B31" s="89" t="s">
        <v>158</v>
      </c>
      <c r="C31" s="89"/>
      <c r="D31" s="89"/>
      <c r="E31" s="89"/>
      <c r="F31" s="89"/>
      <c r="G31" s="89"/>
    </row>
    <row r="32" spans="2:8" ht="18" customHeight="1" x14ac:dyDescent="0.25">
      <c r="B32" s="87"/>
      <c r="C32" s="88"/>
      <c r="D32" s="88"/>
      <c r="E32" s="88"/>
      <c r="F32" s="88"/>
      <c r="G32" s="88"/>
    </row>
    <row r="33" spans="2:7" ht="18" customHeight="1" x14ac:dyDescent="0.25">
      <c r="B33" s="90" t="s">
        <v>85</v>
      </c>
      <c r="C33" s="88"/>
      <c r="D33" s="88"/>
      <c r="E33" s="88"/>
      <c r="F33" s="88"/>
      <c r="G33" s="88"/>
    </row>
    <row r="34" spans="2:7" ht="18" customHeight="1" x14ac:dyDescent="0.25">
      <c r="B34" s="90"/>
      <c r="C34" s="88"/>
      <c r="D34" s="88"/>
      <c r="E34" s="88"/>
      <c r="F34" s="88"/>
      <c r="G34" s="88"/>
    </row>
    <row r="35" spans="2:7" ht="18" customHeight="1" x14ac:dyDescent="0.25">
      <c r="B35" s="88"/>
      <c r="C35" s="88"/>
      <c r="D35" s="88"/>
      <c r="E35" s="88"/>
      <c r="F35" s="88"/>
      <c r="G35" s="88"/>
    </row>
    <row r="36" spans="2:7" ht="18" customHeight="1" x14ac:dyDescent="0.25">
      <c r="B36" s="88"/>
      <c r="C36" s="88"/>
      <c r="D36" s="88"/>
      <c r="E36" s="88"/>
      <c r="F36" s="88"/>
      <c r="G36" s="88"/>
    </row>
    <row r="37" spans="2:7" ht="18" customHeight="1" x14ac:dyDescent="0.25">
      <c r="B37" s="90" t="s">
        <v>86</v>
      </c>
      <c r="C37" s="88"/>
      <c r="D37" s="88"/>
      <c r="E37" s="88"/>
      <c r="F37" s="88"/>
      <c r="G37" s="88"/>
    </row>
    <row r="38" spans="2:7" ht="18" customHeight="1" x14ac:dyDescent="0.25">
      <c r="B38" s="88"/>
      <c r="C38" s="88"/>
      <c r="D38" s="88"/>
      <c r="E38" s="88"/>
      <c r="F38" s="88"/>
      <c r="G38" s="88"/>
    </row>
    <row r="39" spans="2:7" ht="18" customHeight="1" x14ac:dyDescent="0.25">
      <c r="B39" s="88"/>
      <c r="C39" s="88"/>
      <c r="D39" s="88"/>
      <c r="E39" s="88"/>
      <c r="F39" s="88"/>
      <c r="G39" s="88"/>
    </row>
    <row r="40" spans="2:7" ht="18" customHeight="1" x14ac:dyDescent="0.25">
      <c r="B40" s="88"/>
      <c r="C40" s="88"/>
      <c r="D40" s="88"/>
      <c r="E40" s="88"/>
      <c r="F40" s="88"/>
      <c r="G40" s="88"/>
    </row>
    <row r="41" spans="2:7" ht="18" customHeight="1" x14ac:dyDescent="0.25">
      <c r="B41" s="90" t="s">
        <v>84</v>
      </c>
      <c r="C41" s="88"/>
      <c r="D41" s="88"/>
      <c r="E41" s="88"/>
      <c r="F41" s="88"/>
      <c r="G41" s="88"/>
    </row>
    <row r="42" spans="2:7" ht="18" customHeight="1" x14ac:dyDescent="0.25">
      <c r="B42" s="88"/>
      <c r="C42" s="88"/>
      <c r="D42" s="88"/>
      <c r="E42" s="88"/>
      <c r="F42" s="88"/>
      <c r="G42" s="88"/>
    </row>
    <row r="43" spans="2:7" ht="18" customHeight="1" x14ac:dyDescent="0.25">
      <c r="B43" s="88"/>
      <c r="C43" s="88"/>
      <c r="D43" s="88"/>
      <c r="E43" s="88"/>
      <c r="F43" s="88"/>
      <c r="G43" s="88"/>
    </row>
    <row r="44" spans="2:7" ht="18" customHeight="1" x14ac:dyDescent="0.25">
      <c r="B44" s="88"/>
      <c r="C44" s="88"/>
      <c r="D44" s="88"/>
      <c r="E44" s="88"/>
      <c r="F44" s="88"/>
      <c r="G44" s="88"/>
    </row>
    <row r="45" spans="2:7" ht="18" customHeight="1" x14ac:dyDescent="0.25">
      <c r="B45" s="90" t="s">
        <v>89</v>
      </c>
      <c r="C45" s="88"/>
      <c r="D45" s="88"/>
      <c r="E45" s="88"/>
      <c r="F45" s="91"/>
      <c r="G45" s="88"/>
    </row>
    <row r="46" spans="2:7" ht="18" customHeight="1" x14ac:dyDescent="0.25">
      <c r="B46" s="91"/>
      <c r="C46" s="88"/>
      <c r="D46" s="88"/>
      <c r="E46" s="88"/>
      <c r="F46" s="91"/>
      <c r="G46" s="88"/>
    </row>
    <row r="47" spans="2:7" ht="18" customHeight="1" x14ac:dyDescent="0.25">
      <c r="B47" s="91"/>
      <c r="C47" s="88"/>
      <c r="D47" s="88"/>
      <c r="E47" s="88"/>
      <c r="F47" s="91"/>
      <c r="G47" s="88"/>
    </row>
    <row r="48" spans="2:7" ht="18" customHeight="1" x14ac:dyDescent="0.25">
      <c r="B48" s="91"/>
      <c r="C48" s="88"/>
      <c r="D48" s="88"/>
      <c r="E48" s="88"/>
      <c r="F48" s="91"/>
      <c r="G48" s="88"/>
    </row>
    <row r="49" spans="2:7" ht="18" customHeight="1" x14ac:dyDescent="0.25">
      <c r="B49" s="90" t="s">
        <v>90</v>
      </c>
      <c r="C49" s="88"/>
      <c r="D49" s="88"/>
      <c r="E49" s="88"/>
      <c r="F49" s="91"/>
      <c r="G49" s="88"/>
    </row>
    <row r="50" spans="2:7" ht="18" customHeight="1" x14ac:dyDescent="0.25">
      <c r="B50" s="88"/>
      <c r="C50" s="88"/>
      <c r="D50" s="88"/>
      <c r="E50" s="88"/>
      <c r="F50" s="91"/>
      <c r="G50" s="88"/>
    </row>
    <row r="51" spans="2:7" ht="18" customHeight="1" x14ac:dyDescent="0.25">
      <c r="B51" s="88"/>
      <c r="C51" s="88"/>
      <c r="D51" s="88"/>
      <c r="E51" s="88"/>
      <c r="F51" s="91"/>
      <c r="G51" s="88"/>
    </row>
    <row r="52" spans="2:7" ht="18" customHeight="1" x14ac:dyDescent="0.25">
      <c r="B52" s="88"/>
      <c r="C52" s="88"/>
      <c r="D52" s="88"/>
      <c r="E52" s="88"/>
      <c r="F52" s="91"/>
      <c r="G52" s="88"/>
    </row>
    <row r="53" spans="2:7" ht="18" customHeight="1" x14ac:dyDescent="0.25">
      <c r="B53" s="90" t="s">
        <v>87</v>
      </c>
      <c r="C53" s="88"/>
      <c r="D53" s="88"/>
      <c r="E53" s="88"/>
      <c r="F53" s="88"/>
      <c r="G53" s="88"/>
    </row>
    <row r="54" spans="2:7" ht="18" customHeight="1" x14ac:dyDescent="0.25">
      <c r="B54" s="88"/>
      <c r="C54" s="88"/>
      <c r="D54" s="88"/>
      <c r="E54" s="88"/>
      <c r="F54" s="88"/>
      <c r="G54" s="88"/>
    </row>
    <row r="55" spans="2:7" ht="18" customHeight="1" x14ac:dyDescent="0.25">
      <c r="B55" s="88"/>
      <c r="C55" s="88"/>
      <c r="D55" s="88"/>
      <c r="E55" s="88"/>
      <c r="F55" s="88"/>
      <c r="G55" s="88"/>
    </row>
    <row r="56" spans="2:7" ht="18" customHeight="1" x14ac:dyDescent="0.25">
      <c r="B56" s="88"/>
      <c r="C56" s="88"/>
      <c r="D56" s="88"/>
      <c r="E56" s="88"/>
      <c r="F56" s="88"/>
      <c r="G56" s="88"/>
    </row>
    <row r="57" spans="2:7" ht="18" customHeight="1" x14ac:dyDescent="0.25">
      <c r="B57" s="90" t="s">
        <v>88</v>
      </c>
      <c r="C57" s="88"/>
      <c r="D57" s="88"/>
      <c r="E57" s="88"/>
      <c r="F57" s="88"/>
      <c r="G57" s="88"/>
    </row>
    <row r="58" spans="2:7" ht="18" customHeight="1" x14ac:dyDescent="0.25">
      <c r="B58" s="88"/>
      <c r="C58" s="88"/>
      <c r="D58" s="88"/>
      <c r="E58" s="88"/>
      <c r="F58" s="88"/>
      <c r="G58" s="88"/>
    </row>
    <row r="59" spans="2:7" ht="18" customHeight="1" x14ac:dyDescent="0.25">
      <c r="B59" s="88"/>
      <c r="C59" s="88"/>
      <c r="D59" s="88"/>
      <c r="E59" s="88"/>
      <c r="F59" s="88"/>
      <c r="G59" s="88"/>
    </row>
    <row r="60" spans="2:7" ht="18" customHeight="1" x14ac:dyDescent="0.25">
      <c r="B60" s="88"/>
      <c r="C60" s="88"/>
      <c r="D60" s="88"/>
      <c r="E60" s="88"/>
      <c r="F60" s="88"/>
      <c r="G60" s="88"/>
    </row>
    <row r="61" spans="2:7" ht="18" customHeight="1" x14ac:dyDescent="0.25">
      <c r="B61" s="90" t="s">
        <v>129</v>
      </c>
      <c r="C61" s="88"/>
      <c r="D61" s="88"/>
      <c r="E61" s="88"/>
      <c r="F61" s="88"/>
      <c r="G61" s="88"/>
    </row>
    <row r="62" spans="2:7" ht="18" customHeight="1" x14ac:dyDescent="0.25">
      <c r="B62" s="88"/>
      <c r="C62" s="88"/>
      <c r="D62" s="88"/>
      <c r="E62" s="88"/>
      <c r="F62" s="88"/>
      <c r="G62" s="88"/>
    </row>
    <row r="63" spans="2:7" ht="18" customHeight="1" x14ac:dyDescent="0.25">
      <c r="B63" s="88"/>
      <c r="C63" s="88"/>
      <c r="D63" s="88"/>
      <c r="E63" s="88"/>
      <c r="F63" s="88"/>
      <c r="G63" s="88"/>
    </row>
    <row r="64" spans="2:7" ht="18" customHeight="1" x14ac:dyDescent="0.25">
      <c r="B64" s="88"/>
      <c r="C64" s="88"/>
      <c r="D64" s="88"/>
      <c r="E64" s="88"/>
      <c r="F64" s="88"/>
      <c r="G64" s="88"/>
    </row>
    <row r="65" spans="2:7" ht="18" customHeight="1" x14ac:dyDescent="0.25">
      <c r="B65" s="90" t="s">
        <v>130</v>
      </c>
      <c r="C65" s="88"/>
      <c r="D65" s="88"/>
      <c r="E65" s="88"/>
      <c r="F65" s="88"/>
      <c r="G65" s="88"/>
    </row>
    <row r="66" spans="2:7" ht="18" customHeight="1" x14ac:dyDescent="0.25">
      <c r="B66" s="88"/>
      <c r="C66" s="88"/>
      <c r="D66" s="88"/>
      <c r="E66" s="88"/>
      <c r="F66" s="88"/>
      <c r="G66" s="88"/>
    </row>
    <row r="67" spans="2:7" ht="18" customHeight="1" x14ac:dyDescent="0.25">
      <c r="B67" s="88"/>
      <c r="C67" s="88"/>
      <c r="D67" s="88"/>
      <c r="E67" s="88"/>
      <c r="F67" s="88"/>
      <c r="G67" s="88"/>
    </row>
    <row r="68" spans="2:7" ht="18" customHeight="1" x14ac:dyDescent="0.25">
      <c r="B68" s="88"/>
      <c r="C68" s="88"/>
      <c r="D68" s="88"/>
      <c r="E68" s="88"/>
      <c r="F68" s="88"/>
      <c r="G68" s="88"/>
    </row>
    <row r="69" spans="2:7" ht="18" customHeight="1" x14ac:dyDescent="0.25">
      <c r="B69" s="88"/>
      <c r="C69" s="88"/>
      <c r="D69" s="88"/>
      <c r="E69" s="88"/>
      <c r="F69" s="88"/>
      <c r="G69" s="88"/>
    </row>
    <row r="70" spans="2:7" ht="18" customHeight="1" x14ac:dyDescent="0.25">
      <c r="B70" s="88"/>
      <c r="C70" s="88"/>
      <c r="D70" s="88"/>
      <c r="E70" s="88"/>
      <c r="F70" s="88"/>
      <c r="G70" s="88"/>
    </row>
    <row r="71" spans="2:7" ht="18" customHeight="1" x14ac:dyDescent="0.25">
      <c r="B71" s="92" t="s">
        <v>45</v>
      </c>
      <c r="C71" s="88" t="s">
        <v>46</v>
      </c>
      <c r="D71" s="88"/>
      <c r="E71" s="88"/>
      <c r="F71" s="88"/>
      <c r="G71" s="88"/>
    </row>
    <row r="72" spans="2:7" ht="18" customHeight="1" x14ac:dyDescent="0.25">
      <c r="B72" s="93"/>
      <c r="C72" s="88" t="s">
        <v>57</v>
      </c>
      <c r="D72" s="88"/>
      <c r="E72" s="88"/>
      <c r="F72" s="88"/>
      <c r="G72" s="88"/>
    </row>
    <row r="73" spans="2:7" ht="18" customHeight="1" x14ac:dyDescent="0.25">
      <c r="B73" s="93"/>
      <c r="C73" s="94"/>
      <c r="D73" s="88"/>
      <c r="E73" s="88"/>
      <c r="F73" s="88"/>
      <c r="G73" s="88"/>
    </row>
    <row r="74" spans="2:7" ht="18" customHeight="1" x14ac:dyDescent="0.25">
      <c r="B74" s="88"/>
      <c r="C74" s="88" t="s">
        <v>117</v>
      </c>
      <c r="D74" s="88"/>
      <c r="E74" s="88"/>
      <c r="F74" s="88"/>
      <c r="G74" s="88"/>
    </row>
    <row r="75" spans="2:7" ht="18" customHeight="1" x14ac:dyDescent="0.35">
      <c r="B75" s="88"/>
      <c r="C75" s="88" t="s">
        <v>54</v>
      </c>
      <c r="D75" s="88"/>
      <c r="E75" s="88"/>
      <c r="F75" s="88"/>
      <c r="G75" s="88"/>
    </row>
    <row r="76" spans="2:7" ht="18" customHeight="1" x14ac:dyDescent="0.25">
      <c r="B76" s="88"/>
      <c r="C76" s="88" t="s">
        <v>55</v>
      </c>
      <c r="D76" s="88"/>
      <c r="E76" s="88"/>
      <c r="F76" s="88"/>
      <c r="G76" s="88"/>
    </row>
    <row r="77" spans="2:7" ht="18" customHeight="1" x14ac:dyDescent="0.25">
      <c r="B77" s="88"/>
      <c r="C77" s="91" t="s">
        <v>143</v>
      </c>
      <c r="D77" s="88"/>
      <c r="E77" s="88"/>
      <c r="F77" s="88"/>
      <c r="G77" s="88"/>
    </row>
    <row r="78" spans="2:7" ht="18" customHeight="1" x14ac:dyDescent="0.25">
      <c r="B78" s="88"/>
      <c r="C78" s="91" t="s">
        <v>56</v>
      </c>
      <c r="D78" s="88"/>
      <c r="E78" s="88"/>
      <c r="F78" s="88"/>
      <c r="G78" s="88"/>
    </row>
    <row r="79" spans="2:7" ht="18" customHeight="1" x14ac:dyDescent="0.25">
      <c r="B79" s="88"/>
      <c r="C79" s="94" t="s">
        <v>118</v>
      </c>
      <c r="D79" s="88"/>
      <c r="E79" s="88"/>
      <c r="F79" s="88"/>
      <c r="G79" s="88"/>
    </row>
    <row r="80" spans="2:7" ht="18" customHeight="1" x14ac:dyDescent="0.25">
      <c r="B80" s="88"/>
      <c r="C80" s="88" t="s">
        <v>47</v>
      </c>
      <c r="D80" s="88"/>
      <c r="E80" s="88"/>
      <c r="F80" s="88"/>
      <c r="G80" s="88"/>
    </row>
    <row r="81" spans="2:7" ht="18" customHeight="1" x14ac:dyDescent="0.35">
      <c r="B81" s="88"/>
      <c r="C81" s="88" t="s">
        <v>131</v>
      </c>
      <c r="D81" s="88"/>
      <c r="E81" s="88"/>
      <c r="F81" s="88"/>
      <c r="G81" s="88"/>
    </row>
  </sheetData>
  <sheetProtection algorithmName="SHA-512" hashValue="6GFQtbjfIeaO7wpYammoCubnhhlKV0usflYLLzxxJ8ghPm3alZqlPOxedV70tS8gtUFVYyWYXO4P0gmVzMSRfw==" saltValue="nlSXp1RXN9F70nneMLGSCQ==" spinCount="100000" sheet="1" objects="1" scenarios="1"/>
  <mergeCells count="11">
    <mergeCell ref="B31:G31"/>
    <mergeCell ref="B23:H23"/>
    <mergeCell ref="B6:H6"/>
    <mergeCell ref="B10:H10"/>
    <mergeCell ref="B14:H14"/>
    <mergeCell ref="B21:H21"/>
    <mergeCell ref="B19:D19"/>
    <mergeCell ref="B17:H17"/>
    <mergeCell ref="B8:H8"/>
    <mergeCell ref="B12:H12"/>
    <mergeCell ref="B16:D16"/>
  </mergeCells>
  <hyperlinks>
    <hyperlink ref="B26" r:id="rId1"/>
    <hyperlink ref="B31" r:id="rId2"/>
  </hyperlinks>
  <pageMargins left="0.70866141732283472" right="0.70866141732283472" top="0.78740157480314965" bottom="0.78740157480314965" header="0.31496062992125984" footer="0.31496062992125984"/>
  <pageSetup paperSize="9" orientation="portrait" r:id="rId3"/>
  <headerFooter>
    <oddHeader>&amp;R&amp;G</oddHeader>
    <oddFooter>&amp;R&amp;F -- &amp;D &amp;T</oddFooter>
  </headerFooter>
  <rowBreaks count="2" manualBreakCount="2">
    <brk id="18" max="16383" man="1"/>
    <brk id="52" min="1" max="7" man="1"/>
  </rowBreaks>
  <drawing r:id="rId4"/>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N52"/>
  <sheetViews>
    <sheetView zoomScaleNormal="100" workbookViewId="0"/>
  </sheetViews>
  <sheetFormatPr baseColWidth="10" defaultColWidth="11.5703125" defaultRowHeight="15" x14ac:dyDescent="0.25"/>
  <cols>
    <col min="1" max="1" width="11.42578125" style="13" customWidth="1"/>
    <col min="2" max="2" width="45.42578125" style="13" customWidth="1"/>
    <col min="3" max="3" width="11.42578125" style="13" customWidth="1"/>
    <col min="4" max="4" width="11.42578125" style="41" customWidth="1"/>
    <col min="5" max="106" width="11.42578125" style="13" customWidth="1"/>
    <col min="107" max="16384" width="11.5703125" style="13"/>
  </cols>
  <sheetData>
    <row r="1" spans="1:107" x14ac:dyDescent="0.25">
      <c r="E1" s="41"/>
    </row>
    <row r="2" spans="1:107" s="30" customFormat="1" ht="42" x14ac:dyDescent="0.25">
      <c r="A2" s="29"/>
      <c r="B2" s="15" t="s">
        <v>156</v>
      </c>
      <c r="C2" s="29"/>
      <c r="D2" s="29"/>
      <c r="E2" s="29"/>
      <c r="F2" s="29"/>
      <c r="G2" s="29"/>
      <c r="H2" s="29"/>
      <c r="I2" s="29"/>
    </row>
    <row r="3" spans="1:107" x14ac:dyDescent="0.25">
      <c r="E3" s="29"/>
    </row>
    <row r="4" spans="1:107" s="5" customFormat="1" ht="26.25" x14ac:dyDescent="0.4">
      <c r="B4" s="16" t="s">
        <v>34</v>
      </c>
      <c r="E4" s="29"/>
      <c r="F4" s="29"/>
      <c r="G4" s="29"/>
      <c r="H4" s="29"/>
      <c r="J4" s="59"/>
    </row>
    <row r="6" spans="1:107" x14ac:dyDescent="0.25">
      <c r="B6" s="87" t="s">
        <v>161</v>
      </c>
      <c r="C6" s="95"/>
      <c r="D6" s="96"/>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row>
    <row r="7" spans="1:107" x14ac:dyDescent="0.25">
      <c r="B7" s="124" t="s">
        <v>158</v>
      </c>
      <c r="C7" s="124"/>
      <c r="D7" s="124"/>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row>
    <row r="8" spans="1:107" x14ac:dyDescent="0.25">
      <c r="B8" s="95"/>
      <c r="C8" s="95"/>
      <c r="D8" s="96"/>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row>
    <row r="9" spans="1:107" ht="15.75" x14ac:dyDescent="0.25">
      <c r="B9" s="97" t="s">
        <v>82</v>
      </c>
      <c r="C9" s="98"/>
      <c r="D9" s="99"/>
      <c r="E9" s="100"/>
      <c r="F9" s="100"/>
      <c r="G9" s="101"/>
      <c r="H9" s="102"/>
      <c r="I9" s="102"/>
      <c r="J9" s="102"/>
      <c r="K9" s="102"/>
      <c r="L9" s="102"/>
      <c r="M9" s="102"/>
      <c r="N9" s="102"/>
      <c r="O9" s="102"/>
      <c r="P9" s="102"/>
      <c r="Q9" s="102"/>
      <c r="R9" s="102"/>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row>
    <row r="10" spans="1:107" x14ac:dyDescent="0.25">
      <c r="B10" s="103"/>
      <c r="C10" s="104"/>
      <c r="D10" s="105"/>
      <c r="E10" s="106"/>
      <c r="F10" s="106"/>
      <c r="G10" s="107"/>
      <c r="H10" s="102"/>
      <c r="I10" s="102"/>
      <c r="J10" s="102"/>
      <c r="K10" s="102"/>
      <c r="L10" s="102"/>
      <c r="M10" s="102"/>
      <c r="N10" s="102"/>
      <c r="O10" s="102"/>
      <c r="P10" s="102"/>
      <c r="Q10" s="102"/>
      <c r="R10" s="102"/>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row>
    <row r="11" spans="1:107" ht="18" x14ac:dyDescent="0.35">
      <c r="B11" s="103" t="s">
        <v>152</v>
      </c>
      <c r="C11" s="104" t="s">
        <v>63</v>
      </c>
      <c r="D11" s="105" t="s">
        <v>27</v>
      </c>
      <c r="E11" s="108">
        <f>Interface!D15*Interface!D16</f>
        <v>500</v>
      </c>
      <c r="F11" s="109"/>
      <c r="G11" s="107"/>
      <c r="H11" s="102"/>
      <c r="I11" s="102"/>
      <c r="J11" s="102"/>
      <c r="K11" s="102"/>
      <c r="L11" s="102"/>
      <c r="M11" s="102"/>
      <c r="N11" s="102"/>
      <c r="O11" s="102"/>
      <c r="P11" s="102"/>
      <c r="Q11" s="102"/>
      <c r="R11" s="102"/>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row>
    <row r="12" spans="1:107" ht="18" x14ac:dyDescent="0.35">
      <c r="B12" s="103" t="s">
        <v>153</v>
      </c>
      <c r="C12" s="104" t="s">
        <v>64</v>
      </c>
      <c r="D12" s="105" t="s">
        <v>27</v>
      </c>
      <c r="E12" s="108">
        <f>IF('Verwaltung (ausblenden)'!D11=TRUE,Interface!D20*Interface!D21+0.0000001,Interface!D20*Interface!D21)</f>
        <v>837</v>
      </c>
      <c r="F12" s="109"/>
      <c r="G12" s="107"/>
      <c r="H12" s="102"/>
      <c r="I12" s="102"/>
      <c r="J12" s="102"/>
      <c r="K12" s="102"/>
      <c r="L12" s="102"/>
      <c r="M12" s="102"/>
      <c r="N12" s="102"/>
      <c r="O12" s="102"/>
      <c r="P12" s="102"/>
      <c r="Q12" s="102"/>
      <c r="R12" s="102"/>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row>
    <row r="13" spans="1:107" x14ac:dyDescent="0.25">
      <c r="B13" s="110"/>
      <c r="C13" s="106"/>
      <c r="D13" s="105"/>
      <c r="E13" s="106"/>
      <c r="F13" s="106"/>
      <c r="G13" s="107"/>
      <c r="H13" s="102"/>
      <c r="I13" s="102"/>
      <c r="J13" s="102"/>
      <c r="K13" s="102"/>
      <c r="L13" s="102"/>
      <c r="M13" s="102"/>
      <c r="N13" s="102"/>
      <c r="O13" s="102"/>
      <c r="P13" s="102"/>
      <c r="Q13" s="102"/>
      <c r="R13" s="102"/>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row>
    <row r="14" spans="1:107" ht="18" x14ac:dyDescent="0.35">
      <c r="B14" s="103" t="s">
        <v>136</v>
      </c>
      <c r="C14" s="104" t="s">
        <v>65</v>
      </c>
      <c r="D14" s="105" t="s">
        <v>35</v>
      </c>
      <c r="E14" s="108">
        <f>Interface!D11*Interface!D12/Berechnung!E11</f>
        <v>0.8</v>
      </c>
      <c r="F14" s="109"/>
      <c r="G14" s="107"/>
      <c r="H14" s="102"/>
      <c r="I14" s="102"/>
      <c r="J14" s="102"/>
      <c r="K14" s="102"/>
      <c r="L14" s="102"/>
      <c r="M14" s="102"/>
      <c r="N14" s="102"/>
      <c r="O14" s="102"/>
      <c r="P14" s="102"/>
      <c r="Q14" s="102"/>
      <c r="R14" s="102"/>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row>
    <row r="15" spans="1:107" ht="18" x14ac:dyDescent="0.35">
      <c r="B15" s="103" t="s">
        <v>137</v>
      </c>
      <c r="C15" s="104" t="s">
        <v>154</v>
      </c>
      <c r="D15" s="105" t="s">
        <v>35</v>
      </c>
      <c r="E15" s="108">
        <f>Interface!D11*Interface!D12/Berechnung!E12</f>
        <v>0.47789725209080047</v>
      </c>
      <c r="F15" s="109"/>
      <c r="G15" s="107"/>
      <c r="H15" s="102"/>
      <c r="I15" s="102"/>
      <c r="J15" s="102"/>
      <c r="K15" s="102"/>
      <c r="L15" s="102"/>
      <c r="M15" s="102"/>
      <c r="N15" s="102"/>
      <c r="O15" s="102"/>
      <c r="P15" s="102"/>
      <c r="Q15" s="102"/>
      <c r="R15" s="102"/>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row>
    <row r="16" spans="1:107" x14ac:dyDescent="0.25">
      <c r="B16" s="103"/>
      <c r="C16" s="104"/>
      <c r="D16" s="105"/>
      <c r="E16" s="106"/>
      <c r="F16" s="106"/>
      <c r="G16" s="107"/>
      <c r="H16" s="102"/>
      <c r="I16" s="102"/>
      <c r="J16" s="102"/>
      <c r="K16" s="102"/>
      <c r="L16" s="102"/>
      <c r="M16" s="102"/>
      <c r="N16" s="102"/>
      <c r="O16" s="102"/>
      <c r="P16" s="102"/>
      <c r="Q16" s="102"/>
      <c r="R16" s="102"/>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row>
    <row r="17" spans="1:118" ht="18" x14ac:dyDescent="0.35">
      <c r="B17" s="103" t="s">
        <v>68</v>
      </c>
      <c r="C17" s="104" t="s">
        <v>66</v>
      </c>
      <c r="D17" s="105" t="s">
        <v>35</v>
      </c>
      <c r="E17" s="108">
        <f>E11/E12</f>
        <v>0.59737156511350065</v>
      </c>
      <c r="F17" s="109"/>
      <c r="G17" s="107"/>
      <c r="H17" s="102"/>
      <c r="I17" s="102"/>
      <c r="J17" s="102"/>
      <c r="K17" s="102"/>
      <c r="L17" s="102"/>
      <c r="M17" s="102"/>
      <c r="N17" s="102"/>
      <c r="O17" s="102"/>
      <c r="P17" s="102"/>
      <c r="Q17" s="102"/>
      <c r="R17" s="102"/>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row>
    <row r="18" spans="1:118" ht="18" x14ac:dyDescent="0.35">
      <c r="B18" s="103" t="s">
        <v>68</v>
      </c>
      <c r="C18" s="104" t="s">
        <v>67</v>
      </c>
      <c r="D18" s="105" t="s">
        <v>35</v>
      </c>
      <c r="E18" s="108">
        <f>E12/E11</f>
        <v>1.6739999999999999</v>
      </c>
      <c r="F18" s="109"/>
      <c r="G18" s="107"/>
      <c r="H18" s="102"/>
      <c r="I18" s="102"/>
      <c r="J18" s="102"/>
      <c r="K18" s="102"/>
      <c r="L18" s="102"/>
      <c r="M18" s="102"/>
      <c r="N18" s="102"/>
      <c r="O18" s="102"/>
      <c r="P18" s="102"/>
      <c r="Q18" s="102"/>
      <c r="R18" s="102"/>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row>
    <row r="19" spans="1:118" x14ac:dyDescent="0.25">
      <c r="B19" s="111"/>
      <c r="C19" s="112"/>
      <c r="D19" s="113"/>
      <c r="E19" s="112"/>
      <c r="F19" s="112"/>
      <c r="G19" s="114"/>
      <c r="H19" s="102"/>
      <c r="I19" s="102"/>
      <c r="J19" s="102"/>
      <c r="K19" s="102"/>
      <c r="L19" s="102"/>
      <c r="M19" s="102"/>
      <c r="N19" s="102"/>
      <c r="O19" s="102"/>
      <c r="P19" s="102"/>
      <c r="Q19" s="102"/>
      <c r="R19" s="102"/>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row>
    <row r="20" spans="1:118" x14ac:dyDescent="0.25">
      <c r="A20" s="36"/>
      <c r="B20" s="106"/>
      <c r="C20" s="106"/>
      <c r="D20" s="105"/>
      <c r="E20" s="106"/>
      <c r="F20" s="106"/>
      <c r="G20" s="115"/>
      <c r="H20" s="102"/>
      <c r="I20" s="102"/>
      <c r="J20" s="102"/>
      <c r="K20" s="102"/>
      <c r="L20" s="102"/>
      <c r="M20" s="102"/>
      <c r="N20" s="102"/>
      <c r="O20" s="102"/>
      <c r="P20" s="102"/>
      <c r="Q20" s="102"/>
      <c r="R20" s="102"/>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row>
    <row r="21" spans="1:118" ht="15.75" x14ac:dyDescent="0.25">
      <c r="B21" s="97" t="s">
        <v>96</v>
      </c>
      <c r="C21" s="98"/>
      <c r="D21" s="99"/>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1"/>
      <c r="DD21" s="42"/>
      <c r="DE21" s="42"/>
      <c r="DF21" s="42"/>
      <c r="DG21" s="42"/>
      <c r="DH21" s="42"/>
      <c r="DI21" s="42"/>
      <c r="DJ21" s="42"/>
      <c r="DK21" s="42"/>
      <c r="DL21" s="42"/>
      <c r="DM21" s="42"/>
      <c r="DN21" s="42"/>
    </row>
    <row r="22" spans="1:118" x14ac:dyDescent="0.25">
      <c r="B22" s="110"/>
      <c r="C22" s="106"/>
      <c r="D22" s="105"/>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7"/>
      <c r="DD22" s="42"/>
      <c r="DE22" s="42"/>
      <c r="DF22" s="42"/>
      <c r="DG22" s="42"/>
      <c r="DH22" s="42"/>
      <c r="DI22" s="42"/>
      <c r="DJ22" s="42"/>
      <c r="DK22" s="42"/>
      <c r="DL22" s="42"/>
      <c r="DM22" s="42"/>
      <c r="DN22" s="42"/>
    </row>
    <row r="23" spans="1:118" x14ac:dyDescent="0.25">
      <c r="B23" s="103" t="s">
        <v>49</v>
      </c>
      <c r="C23" s="104" t="s">
        <v>69</v>
      </c>
      <c r="D23" s="105" t="s">
        <v>36</v>
      </c>
      <c r="E23" s="108">
        <v>0</v>
      </c>
      <c r="F23" s="108">
        <v>1</v>
      </c>
      <c r="G23" s="108">
        <v>2</v>
      </c>
      <c r="H23" s="108">
        <v>3</v>
      </c>
      <c r="I23" s="108">
        <v>4</v>
      </c>
      <c r="J23" s="108">
        <v>5</v>
      </c>
      <c r="K23" s="108">
        <v>6</v>
      </c>
      <c r="L23" s="108">
        <v>7</v>
      </c>
      <c r="M23" s="108">
        <v>8</v>
      </c>
      <c r="N23" s="108">
        <v>9</v>
      </c>
      <c r="O23" s="108">
        <v>10</v>
      </c>
      <c r="P23" s="108">
        <v>11</v>
      </c>
      <c r="Q23" s="108">
        <v>12</v>
      </c>
      <c r="R23" s="108">
        <v>13</v>
      </c>
      <c r="S23" s="108">
        <v>14</v>
      </c>
      <c r="T23" s="108">
        <v>15</v>
      </c>
      <c r="U23" s="108">
        <v>16</v>
      </c>
      <c r="V23" s="108">
        <v>17</v>
      </c>
      <c r="W23" s="108">
        <v>18</v>
      </c>
      <c r="X23" s="108">
        <v>19</v>
      </c>
      <c r="Y23" s="108">
        <v>20</v>
      </c>
      <c r="Z23" s="108">
        <v>21</v>
      </c>
      <c r="AA23" s="108">
        <v>22</v>
      </c>
      <c r="AB23" s="108">
        <v>23</v>
      </c>
      <c r="AC23" s="108">
        <v>24</v>
      </c>
      <c r="AD23" s="108">
        <v>25</v>
      </c>
      <c r="AE23" s="108">
        <v>26</v>
      </c>
      <c r="AF23" s="108">
        <v>27</v>
      </c>
      <c r="AG23" s="108">
        <v>28</v>
      </c>
      <c r="AH23" s="108">
        <v>29</v>
      </c>
      <c r="AI23" s="108">
        <v>30</v>
      </c>
      <c r="AJ23" s="108">
        <v>31</v>
      </c>
      <c r="AK23" s="108">
        <v>32</v>
      </c>
      <c r="AL23" s="108">
        <v>33</v>
      </c>
      <c r="AM23" s="108">
        <v>34</v>
      </c>
      <c r="AN23" s="108">
        <v>35</v>
      </c>
      <c r="AO23" s="108">
        <v>36</v>
      </c>
      <c r="AP23" s="108">
        <v>37</v>
      </c>
      <c r="AQ23" s="108">
        <v>38</v>
      </c>
      <c r="AR23" s="108">
        <v>39</v>
      </c>
      <c r="AS23" s="108">
        <v>40</v>
      </c>
      <c r="AT23" s="108">
        <v>41</v>
      </c>
      <c r="AU23" s="108">
        <v>42</v>
      </c>
      <c r="AV23" s="108">
        <v>43</v>
      </c>
      <c r="AW23" s="108">
        <v>44</v>
      </c>
      <c r="AX23" s="108">
        <v>45</v>
      </c>
      <c r="AY23" s="108">
        <v>46</v>
      </c>
      <c r="AZ23" s="108">
        <v>47</v>
      </c>
      <c r="BA23" s="108">
        <v>48</v>
      </c>
      <c r="BB23" s="108">
        <v>49</v>
      </c>
      <c r="BC23" s="108">
        <v>50</v>
      </c>
      <c r="BD23" s="108">
        <v>51</v>
      </c>
      <c r="BE23" s="108">
        <v>52</v>
      </c>
      <c r="BF23" s="108">
        <v>53</v>
      </c>
      <c r="BG23" s="108">
        <v>54</v>
      </c>
      <c r="BH23" s="108">
        <v>55</v>
      </c>
      <c r="BI23" s="108">
        <v>56</v>
      </c>
      <c r="BJ23" s="108">
        <v>57</v>
      </c>
      <c r="BK23" s="108">
        <v>58</v>
      </c>
      <c r="BL23" s="108">
        <v>59</v>
      </c>
      <c r="BM23" s="108">
        <v>60</v>
      </c>
      <c r="BN23" s="108">
        <v>61</v>
      </c>
      <c r="BO23" s="108">
        <v>62</v>
      </c>
      <c r="BP23" s="108">
        <v>63</v>
      </c>
      <c r="BQ23" s="108">
        <v>64</v>
      </c>
      <c r="BR23" s="108">
        <v>65</v>
      </c>
      <c r="BS23" s="108">
        <v>66</v>
      </c>
      <c r="BT23" s="108">
        <v>67</v>
      </c>
      <c r="BU23" s="108">
        <v>68</v>
      </c>
      <c r="BV23" s="108">
        <v>69</v>
      </c>
      <c r="BW23" s="108">
        <v>70</v>
      </c>
      <c r="BX23" s="108">
        <v>71</v>
      </c>
      <c r="BY23" s="108">
        <v>72</v>
      </c>
      <c r="BZ23" s="108">
        <v>73</v>
      </c>
      <c r="CA23" s="108">
        <v>74</v>
      </c>
      <c r="CB23" s="108">
        <v>75</v>
      </c>
      <c r="CC23" s="108">
        <v>76</v>
      </c>
      <c r="CD23" s="108">
        <v>77</v>
      </c>
      <c r="CE23" s="108">
        <v>78</v>
      </c>
      <c r="CF23" s="108">
        <v>79</v>
      </c>
      <c r="CG23" s="108">
        <v>80</v>
      </c>
      <c r="CH23" s="108">
        <v>81</v>
      </c>
      <c r="CI23" s="108">
        <v>82</v>
      </c>
      <c r="CJ23" s="108">
        <v>83</v>
      </c>
      <c r="CK23" s="108">
        <v>84</v>
      </c>
      <c r="CL23" s="108">
        <v>85</v>
      </c>
      <c r="CM23" s="108">
        <v>86</v>
      </c>
      <c r="CN23" s="108">
        <v>87</v>
      </c>
      <c r="CO23" s="108">
        <v>88</v>
      </c>
      <c r="CP23" s="108">
        <v>89</v>
      </c>
      <c r="CQ23" s="108">
        <v>90</v>
      </c>
      <c r="CR23" s="108">
        <v>91</v>
      </c>
      <c r="CS23" s="108">
        <v>92</v>
      </c>
      <c r="CT23" s="108">
        <v>93</v>
      </c>
      <c r="CU23" s="108">
        <v>94</v>
      </c>
      <c r="CV23" s="108">
        <v>95</v>
      </c>
      <c r="CW23" s="108">
        <v>96</v>
      </c>
      <c r="CX23" s="108">
        <v>97</v>
      </c>
      <c r="CY23" s="108">
        <v>98</v>
      </c>
      <c r="CZ23" s="108">
        <v>99</v>
      </c>
      <c r="DA23" s="108">
        <v>100</v>
      </c>
      <c r="DB23" s="109"/>
      <c r="DC23" s="107"/>
      <c r="DD23" s="42"/>
      <c r="DE23" s="42"/>
      <c r="DF23" s="42"/>
      <c r="DG23" s="42"/>
      <c r="DH23" s="42"/>
      <c r="DI23" s="42"/>
      <c r="DJ23" s="42"/>
      <c r="DK23" s="42"/>
      <c r="DL23" s="42"/>
      <c r="DM23" s="42"/>
      <c r="DN23" s="42"/>
    </row>
    <row r="24" spans="1:118" x14ac:dyDescent="0.25">
      <c r="B24" s="103"/>
      <c r="C24" s="104"/>
      <c r="D24" s="105"/>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9"/>
      <c r="DC24" s="107"/>
      <c r="DD24" s="42"/>
      <c r="DE24" s="42"/>
      <c r="DF24" s="42"/>
      <c r="DG24" s="42"/>
      <c r="DH24" s="42"/>
      <c r="DI24" s="42"/>
      <c r="DJ24" s="42"/>
      <c r="DK24" s="42"/>
      <c r="DL24" s="42"/>
      <c r="DM24" s="42"/>
      <c r="DN24" s="42"/>
    </row>
    <row r="25" spans="1:118" ht="18" x14ac:dyDescent="0.35">
      <c r="B25" s="103" t="s">
        <v>134</v>
      </c>
      <c r="C25" s="104" t="s">
        <v>132</v>
      </c>
      <c r="D25" s="105" t="s">
        <v>35</v>
      </c>
      <c r="E25" s="108">
        <f>IF('Verwaltung (ausblenden)'!$D$10=TRUE,(1-EXP(-$E$14*E23/100*(1+$E$17)))/(1+$E$17),IF('Verwaltung (ausblenden)'!$D$11=TRUE,(1-EXP(-$E$14*E23/100*(1-$E$17)))/(1-$E$17*EXP(-$E$14*(1-$E$17))),0))</f>
        <v>0</v>
      </c>
      <c r="F25" s="108">
        <f>IF('Verwaltung (ausblenden)'!$D$10=TRUE,(1-EXP(-$E$14*F23/100*(1+$E$17)))/(1+$E$17),IF('Verwaltung (ausblenden)'!$D$11=TRUE,(1-EXP(-$E$14*F23/100*(1-$E$17)))/(1-$E$17*EXP(-$E$14*(1-$E$17))),0))</f>
        <v>7.949101152264184E-3</v>
      </c>
      <c r="G25" s="108">
        <f>IF('Verwaltung (ausblenden)'!$D$10=TRUE,(1-EXP(-$E$14*G23/100*(1+$E$17)))/(1+$E$17),IF('Verwaltung (ausblenden)'!$D$11=TRUE,(1-EXP(-$E$14*G23/100*(1-$E$17)))/(1-$E$17*EXP(-$E$14*(1-$E$17))),0))</f>
        <v>1.5797267256015345E-2</v>
      </c>
      <c r="H25" s="108">
        <f>IF('Verwaltung (ausblenden)'!$D$10=TRUE,(1-EXP(-$E$14*H23/100*(1+$E$17)))/(1+$E$17),IF('Verwaltung (ausblenden)'!$D$11=TRUE,(1-EXP(-$E$14*H23/100*(1-$E$17)))/(1-$E$17*EXP(-$E$14*(1-$E$17))),0))</f>
        <v>2.3545779951004122E-2</v>
      </c>
      <c r="I25" s="108">
        <f>IF('Verwaltung (ausblenden)'!$D$10=TRUE,(1-EXP(-$E$14*I23/100*(1+$E$17)))/(1+$E$17),IF('Verwaltung (ausblenden)'!$D$11=TRUE,(1-EXP(-$E$14*I23/100*(1-$E$17)))/(1-$E$17*EXP(-$E$14*(1-$E$17))),0))</f>
        <v>3.1195904603144888E-2</v>
      </c>
      <c r="J25" s="108">
        <f>IF('Verwaltung (ausblenden)'!$D$10=TRUE,(1-EXP(-$E$14*J23/100*(1+$E$17)))/(1+$E$17),IF('Verwaltung (ausblenden)'!$D$11=TRUE,(1-EXP(-$E$14*J23/100*(1-$E$17)))/(1-$E$17*EXP(-$E$14*(1-$E$17))),0))</f>
        <v>3.8748890511155536E-2</v>
      </c>
      <c r="K25" s="108">
        <f>IF('Verwaltung (ausblenden)'!$D$10=TRUE,(1-EXP(-$E$14*K23/100*(1+$E$17)))/(1+$E$17),IF('Verwaltung (ausblenden)'!$D$11=TRUE,(1-EXP(-$E$14*K23/100*(1-$E$17)))/(1-$E$17*EXP(-$E$14*(1-$E$17))),0))</f>
        <v>4.6205971110573375E-2</v>
      </c>
      <c r="L25" s="108">
        <f>IF('Verwaltung (ausblenden)'!$D$10=TRUE,(1-EXP(-$E$14*L23/100*(1+$E$17)))/(1+$E$17),IF('Verwaltung (ausblenden)'!$D$11=TRUE,(1-EXP(-$E$14*L23/100*(1-$E$17)))/(1-$E$17*EXP(-$E$14*(1-$E$17))),0))</f>
        <v>5.3568364175180683E-2</v>
      </c>
      <c r="M25" s="108">
        <f>IF('Verwaltung (ausblenden)'!$D$10=TRUE,(1-EXP(-$E$14*M23/100*(1+$E$17)))/(1+$E$17),IF('Verwaltung (ausblenden)'!$D$11=TRUE,(1-EXP(-$E$14*M23/100*(1-$E$17)))/(1-$E$17*EXP(-$E$14*(1-$E$17))),0))</f>
        <v>6.0837272015872336E-2</v>
      </c>
      <c r="N25" s="108">
        <f>IF('Verwaltung (ausblenden)'!$D$10=TRUE,(1-EXP(-$E$14*N23/100*(1+$E$17)))/(1+$E$17),IF('Verwaltung (ausblenden)'!$D$11=TRUE,(1-EXP(-$E$14*N23/100*(1-$E$17)))/(1-$E$17*EXP(-$E$14*(1-$E$17))),0))</f>
        <v>6.8013881676998386E-2</v>
      </c>
      <c r="O25" s="108">
        <f>IF('Verwaltung (ausblenden)'!$D$10=TRUE,(1-EXP(-$E$14*O23/100*(1+$E$17)))/(1+$E$17),IF('Verwaltung (ausblenden)'!$D$11=TRUE,(1-EXP(-$E$14*O23/100*(1-$E$17)))/(1-$E$17*EXP(-$E$14*(1-$E$17))),0))</f>
        <v>7.509936513021373E-2</v>
      </c>
      <c r="P25" s="108">
        <f>IF('Verwaltung (ausblenden)'!$D$10=TRUE,(1-EXP(-$E$14*P23/100*(1+$E$17)))/(1+$E$17),IF('Verwaltung (ausblenden)'!$D$11=TRUE,(1-EXP(-$E$14*P23/100*(1-$E$17)))/(1-$E$17*EXP(-$E$14*(1-$E$17))),0))</f>
        <v>8.2094879465866022E-2</v>
      </c>
      <c r="Q25" s="108">
        <f>IF('Verwaltung (ausblenden)'!$D$10=TRUE,(1-EXP(-$E$14*Q23/100*(1+$E$17)))/(1+$E$17),IF('Verwaltung (ausblenden)'!$D$11=TRUE,(1-EXP(-$E$14*Q23/100*(1-$E$17)))/(1-$E$17*EXP(-$E$14*(1-$E$17))),0))</f>
        <v>8.9001567081953809E-2</v>
      </c>
      <c r="R25" s="108">
        <f>IF('Verwaltung (ausblenden)'!$D$10=TRUE,(1-EXP(-$E$14*R23/100*(1+$E$17)))/(1+$E$17),IF('Verwaltung (ausblenden)'!$D$11=TRUE,(1-EXP(-$E$14*R23/100*(1-$E$17)))/(1-$E$17*EXP(-$E$14*(1-$E$17))),0))</f>
        <v>9.582055587068479E-2</v>
      </c>
      <c r="S25" s="108">
        <f>IF('Verwaltung (ausblenden)'!$D$10=TRUE,(1-EXP(-$E$14*S23/100*(1+$E$17)))/(1+$E$17),IF('Verwaltung (ausblenden)'!$D$11=TRUE,(1-EXP(-$E$14*S23/100*(1-$E$17)))/(1-$E$17*EXP(-$E$14*(1-$E$17))),0))</f>
        <v>0.10255295940266582</v>
      </c>
      <c r="T25" s="108">
        <f>IF('Verwaltung (ausblenden)'!$D$10=TRUE,(1-EXP(-$E$14*T23/100*(1+$E$17)))/(1+$E$17),IF('Verwaltung (ausblenden)'!$D$11=TRUE,(1-EXP(-$E$14*T23/100*(1-$E$17)))/(1-$E$17*EXP(-$E$14*(1-$E$17))),0))</f>
        <v>0.10919987710875374</v>
      </c>
      <c r="U25" s="108">
        <f>IF('Verwaltung (ausblenden)'!$D$10=TRUE,(1-EXP(-$E$14*U23/100*(1+$E$17)))/(1+$E$17),IF('Verwaltung (ausblenden)'!$D$11=TRUE,(1-EXP(-$E$14*U23/100*(1-$E$17)))/(1-$E$17*EXP(-$E$14*(1-$E$17))),0))</f>
        <v>0.11576239445959709</v>
      </c>
      <c r="V25" s="108">
        <f>IF('Verwaltung (ausblenden)'!$D$10=TRUE,(1-EXP(-$E$14*V23/100*(1+$E$17)))/(1+$E$17),IF('Verwaltung (ausblenden)'!$D$11=TRUE,(1-EXP(-$E$14*V23/100*(1-$E$17)))/(1-$E$17*EXP(-$E$14*(1-$E$17))),0))</f>
        <v>0.12224158314289842</v>
      </c>
      <c r="W25" s="108">
        <f>IF('Verwaltung (ausblenden)'!$D$10=TRUE,(1-EXP(-$E$14*W23/100*(1+$E$17)))/(1+$E$17),IF('Verwaltung (ausblenden)'!$D$11=TRUE,(1-EXP(-$E$14*W23/100*(1-$E$17)))/(1-$E$17*EXP(-$E$14*(1-$E$17))),0))</f>
        <v>0.12863850123842549</v>
      </c>
      <c r="X25" s="108">
        <f>IF('Verwaltung (ausblenden)'!$D$10=TRUE,(1-EXP(-$E$14*X23/100*(1+$E$17)))/(1+$E$17),IF('Verwaltung (ausblenden)'!$D$11=TRUE,(1-EXP(-$E$14*X23/100*(1-$E$17)))/(1-$E$17*EXP(-$E$14*(1-$E$17))),0))</f>
        <v>0.13495419339080034</v>
      </c>
      <c r="Y25" s="108">
        <f>IF('Verwaltung (ausblenden)'!$D$10=TRUE,(1-EXP(-$E$14*Y23/100*(1+$E$17)))/(1+$E$17),IF('Verwaltung (ausblenden)'!$D$11=TRUE,(1-EXP(-$E$14*Y23/100*(1-$E$17)))/(1-$E$17*EXP(-$E$14*(1-$E$17))),0))</f>
        <v>0.14118969098009404</v>
      </c>
      <c r="Z25" s="108">
        <f>IF('Verwaltung (ausblenden)'!$D$10=TRUE,(1-EXP(-$E$14*Z23/100*(1+$E$17)))/(1+$E$17),IF('Verwaltung (ausblenden)'!$D$11=TRUE,(1-EXP(-$E$14*Z23/100*(1-$E$17)))/(1-$E$17*EXP(-$E$14*(1-$E$17))),0))</f>
        <v>0.14734601229025596</v>
      </c>
      <c r="AA25" s="108">
        <f>IF('Verwaltung (ausblenden)'!$D$10=TRUE,(1-EXP(-$E$14*AA23/100*(1+$E$17)))/(1+$E$17),IF('Verwaltung (ausblenden)'!$D$11=TRUE,(1-EXP(-$E$14*AA23/100*(1-$E$17)))/(1-$E$17*EXP(-$E$14*(1-$E$17))),0))</f>
        <v>0.1534241626754039</v>
      </c>
      <c r="AB25" s="108">
        <f>IF('Verwaltung (ausblenden)'!$D$10=TRUE,(1-EXP(-$E$14*AB23/100*(1+$E$17)))/(1+$E$17),IF('Verwaltung (ausblenden)'!$D$11=TRUE,(1-EXP(-$E$14*AB23/100*(1-$E$17)))/(1-$E$17*EXP(-$E$14*(1-$E$17))),0))</f>
        <v>0.15942513472400249</v>
      </c>
      <c r="AC25" s="108">
        <f>IF('Verwaltung (ausblenden)'!$D$10=TRUE,(1-EXP(-$E$14*AC23/100*(1+$E$17)))/(1+$E$17),IF('Verwaltung (ausblenden)'!$D$11=TRUE,(1-EXP(-$E$14*AC23/100*(1-$E$17)))/(1-$E$17*EXP(-$E$14*(1-$E$17))),0))</f>
        <v>0.16534990842095759</v>
      </c>
      <c r="AD25" s="108">
        <f>IF('Verwaltung (ausblenden)'!$D$10=TRUE,(1-EXP(-$E$14*AD23/100*(1+$E$17)))/(1+$E$17),IF('Verwaltung (ausblenden)'!$D$11=TRUE,(1-EXP(-$E$14*AD23/100*(1-$E$17)))/(1-$E$17*EXP(-$E$14*(1-$E$17))),0))</f>
        <v>0.17119945130765168</v>
      </c>
      <c r="AE25" s="108">
        <f>IF('Verwaltung (ausblenden)'!$D$10=TRUE,(1-EXP(-$E$14*AE23/100*(1+$E$17)))/(1+$E$17),IF('Verwaltung (ausblenden)'!$D$11=TRUE,(1-EXP(-$E$14*AE23/100*(1-$E$17)))/(1-$E$17*EXP(-$E$14*(1-$E$17))),0))</f>
        <v>0.17697471863994815</v>
      </c>
      <c r="AF25" s="108">
        <f>IF('Verwaltung (ausblenden)'!$D$10=TRUE,(1-EXP(-$E$14*AF23/100*(1+$E$17)))/(1+$E$17),IF('Verwaltung (ausblenden)'!$D$11=TRUE,(1-EXP(-$E$14*AF23/100*(1-$E$17)))/(1-$E$17*EXP(-$E$14*(1-$E$17))),0))</f>
        <v>0.18267665354418838</v>
      </c>
      <c r="AG25" s="108">
        <f>IF('Verwaltung (ausblenden)'!$D$10=TRUE,(1-EXP(-$E$14*AG23/100*(1+$E$17)))/(1+$E$17),IF('Verwaltung (ausblenden)'!$D$11=TRUE,(1-EXP(-$E$14*AG23/100*(1-$E$17)))/(1-$E$17*EXP(-$E$14*(1-$E$17))),0))</f>
        <v>0.18830618717120823</v>
      </c>
      <c r="AH25" s="108">
        <f>IF('Verwaltung (ausblenden)'!$D$10=TRUE,(1-EXP(-$E$14*AH23/100*(1+$E$17)))/(1+$E$17),IF('Verwaltung (ausblenden)'!$D$11=TRUE,(1-EXP(-$E$14*AH23/100*(1-$E$17)))/(1-$E$17*EXP(-$E$14*(1-$E$17))),0))</f>
        <v>0.19386423884839946</v>
      </c>
      <c r="AI25" s="108">
        <f>IF('Verwaltung (ausblenden)'!$D$10=TRUE,(1-EXP(-$E$14*AI23/100*(1+$E$17)))/(1+$E$17),IF('Verwaltung (ausblenden)'!$D$11=TRUE,(1-EXP(-$E$14*AI23/100*(1-$E$17)))/(1-$E$17*EXP(-$E$14*(1-$E$17))),0))</f>
        <v>0.1993517162298396</v>
      </c>
      <c r="AJ25" s="108">
        <f>IF('Verwaltung (ausblenden)'!$D$10=TRUE,(1-EXP(-$E$14*AJ23/100*(1+$E$17)))/(1+$E$17),IF('Verwaltung (ausblenden)'!$D$11=TRUE,(1-EXP(-$E$14*AJ23/100*(1-$E$17)))/(1-$E$17*EXP(-$E$14*(1-$E$17))),0))</f>
        <v>0.20476951544451599</v>
      </c>
      <c r="AK25" s="108">
        <f>IF('Verwaltung (ausblenden)'!$D$10=TRUE,(1-EXP(-$E$14*AK23/100*(1+$E$17)))/(1+$E$17),IF('Verwaltung (ausblenden)'!$D$11=TRUE,(1-EXP(-$E$14*AK23/100*(1-$E$17)))/(1-$E$17*EXP(-$E$14*(1-$E$17))),0))</f>
        <v>0.21011852124266742</v>
      </c>
      <c r="AL25" s="108">
        <f>IF('Verwaltung (ausblenden)'!$D$10=TRUE,(1-EXP(-$E$14*AL23/100*(1+$E$17)))/(1+$E$17),IF('Verwaltung (ausblenden)'!$D$11=TRUE,(1-EXP(-$E$14*AL23/100*(1-$E$17)))/(1-$E$17*EXP(-$E$14*(1-$E$17))),0))</f>
        <v>0.21539960714026771</v>
      </c>
      <c r="AM25" s="108">
        <f>IF('Verwaltung (ausblenden)'!$D$10=TRUE,(1-EXP(-$E$14*AM23/100*(1+$E$17)))/(1+$E$17),IF('Verwaltung (ausblenden)'!$D$11=TRUE,(1-EXP(-$E$14*AM23/100*(1-$E$17)))/(1-$E$17*EXP(-$E$14*(1-$E$17))),0))</f>
        <v>0.22061363556167471</v>
      </c>
      <c r="AN25" s="108">
        <f>IF('Verwaltung (ausblenden)'!$D$10=TRUE,(1-EXP(-$E$14*AN23/100*(1+$E$17)))/(1+$E$17),IF('Verwaltung (ausblenden)'!$D$11=TRUE,(1-EXP(-$E$14*AN23/100*(1-$E$17)))/(1-$E$17*EXP(-$E$14*(1-$E$17))),0))</f>
        <v>0.22576145798046812</v>
      </c>
      <c r="AO25" s="108">
        <f>IF('Verwaltung (ausblenden)'!$D$10=TRUE,(1-EXP(-$E$14*AO23/100*(1+$E$17)))/(1+$E$17),IF('Verwaltung (ausblenden)'!$D$11=TRUE,(1-EXP(-$E$14*AO23/100*(1-$E$17)))/(1-$E$17*EXP(-$E$14*(1-$E$17))),0))</f>
        <v>0.23084391505849852</v>
      </c>
      <c r="AP25" s="108">
        <f>IF('Verwaltung (ausblenden)'!$D$10=TRUE,(1-EXP(-$E$14*AP23/100*(1+$E$17)))/(1+$E$17),IF('Verwaltung (ausblenden)'!$D$11=TRUE,(1-EXP(-$E$14*AP23/100*(1-$E$17)))/(1-$E$17*EXP(-$E$14*(1-$E$17))),0))</f>
        <v>0.23586183678317144</v>
      </c>
      <c r="AQ25" s="108">
        <f>IF('Verwaltung (ausblenden)'!$D$10=TRUE,(1-EXP(-$E$14*AQ23/100*(1+$E$17)))/(1+$E$17),IF('Verwaltung (ausblenden)'!$D$11=TRUE,(1-EXP(-$E$14*AQ23/100*(1-$E$17)))/(1-$E$17*EXP(-$E$14*(1-$E$17))),0))</f>
        <v>0.24081604260298747</v>
      </c>
      <c r="AR25" s="108">
        <f>IF('Verwaltung (ausblenden)'!$D$10=TRUE,(1-EXP(-$E$14*AR23/100*(1+$E$17)))/(1+$E$17),IF('Verwaltung (ausblenden)'!$D$11=TRUE,(1-EXP(-$E$14*AR23/100*(1-$E$17)))/(1-$E$17*EXP(-$E$14*(1-$E$17))),0))</f>
        <v>0.24570734156136262</v>
      </c>
      <c r="AS25" s="108">
        <f>IF('Verwaltung (ausblenden)'!$D$10=TRUE,(1-EXP(-$E$14*AS23/100*(1+$E$17)))/(1+$E$17),IF('Verwaltung (ausblenden)'!$D$11=TRUE,(1-EXP(-$E$14*AS23/100*(1-$E$17)))/(1-$E$17*EXP(-$E$14*(1-$E$17))),0))</f>
        <v>0.25053653242874735</v>
      </c>
      <c r="AT25" s="108">
        <f>IF('Verwaltung (ausblenden)'!$D$10=TRUE,(1-EXP(-$E$14*AT23/100*(1+$E$17)))/(1+$E$17),IF('Verwaltung (ausblenden)'!$D$11=TRUE,(1-EXP(-$E$14*AT23/100*(1-$E$17)))/(1-$E$17*EXP(-$E$14*(1-$E$17))),0))</f>
        <v>0.2553044038330709</v>
      </c>
      <c r="AU25" s="108">
        <f>IF('Verwaltung (ausblenden)'!$D$10=TRUE,(1-EXP(-$E$14*AU23/100*(1+$E$17)))/(1+$E$17),IF('Verwaltung (ausblenden)'!$D$11=TRUE,(1-EXP(-$E$14*AU23/100*(1-$E$17)))/(1-$E$17*EXP(-$E$14*(1-$E$17))),0))</f>
        <v>0.26001173438852582</v>
      </c>
      <c r="AV25" s="108">
        <f>IF('Verwaltung (ausblenden)'!$D$10=TRUE,(1-EXP(-$E$14*AV23/100*(1+$E$17)))/(1+$E$17),IF('Verwaltung (ausblenden)'!$D$11=TRUE,(1-EXP(-$E$14*AV23/100*(1-$E$17)))/(1-$E$17*EXP(-$E$14*(1-$E$17))),0))</f>
        <v>0.26465929282272072</v>
      </c>
      <c r="AW25" s="108">
        <f>IF('Verwaltung (ausblenden)'!$D$10=TRUE,(1-EXP(-$E$14*AW23/100*(1+$E$17)))/(1+$E$17),IF('Verwaltung (ausblenden)'!$D$11=TRUE,(1-EXP(-$E$14*AW23/100*(1-$E$17)))/(1-$E$17*EXP(-$E$14*(1-$E$17))),0))</f>
        <v>0.26924783810221592</v>
      </c>
      <c r="AX25" s="108">
        <f>IF('Verwaltung (ausblenden)'!$D$10=TRUE,(1-EXP(-$E$14*AX23/100*(1+$E$17)))/(1+$E$17),IF('Verwaltung (ausblenden)'!$D$11=TRUE,(1-EXP(-$E$14*AX23/100*(1-$E$17)))/(1-$E$17*EXP(-$E$14*(1-$E$17))),0))</f>
        <v>0.27377811955646608</v>
      </c>
      <c r="AY25" s="108">
        <f>IF('Verwaltung (ausblenden)'!$D$10=TRUE,(1-EXP(-$E$14*AY23/100*(1+$E$17)))/(1+$E$17),IF('Verwaltung (ausblenden)'!$D$11=TRUE,(1-EXP(-$E$14*AY23/100*(1-$E$17)))/(1-$E$17*EXP(-$E$14*(1-$E$17))),0))</f>
        <v>0.27825087700018947</v>
      </c>
      <c r="AZ25" s="108">
        <f>IF('Verwaltung (ausblenden)'!$D$10=TRUE,(1-EXP(-$E$14*AZ23/100*(1+$E$17)))/(1+$E$17),IF('Verwaltung (ausblenden)'!$D$11=TRUE,(1-EXP(-$E$14*AZ23/100*(1-$E$17)))/(1-$E$17*EXP(-$E$14*(1-$E$17))),0))</f>
        <v>0.28266684085418214</v>
      </c>
      <c r="BA25" s="108">
        <f>IF('Verwaltung (ausblenden)'!$D$10=TRUE,(1-EXP(-$E$14*BA23/100*(1+$E$17)))/(1+$E$17),IF('Verwaltung (ausblenden)'!$D$11=TRUE,(1-EXP(-$E$14*BA23/100*(1-$E$17)))/(1-$E$17*EXP(-$E$14*(1-$E$17))),0))</f>
        <v>0.28702673226459963</v>
      </c>
      <c r="BB25" s="108">
        <f>IF('Verwaltung (ausblenden)'!$D$10=TRUE,(1-EXP(-$E$14*BB23/100*(1+$E$17)))/(1+$E$17),IF('Verwaltung (ausblenden)'!$D$11=TRUE,(1-EXP(-$E$14*BB23/100*(1-$E$17)))/(1-$E$17*EXP(-$E$14*(1-$E$17))),0))</f>
        <v>0.29133126322072256</v>
      </c>
      <c r="BC25" s="108">
        <f>IF('Verwaltung (ausblenden)'!$D$10=TRUE,(1-EXP(-$E$14*BC23/100*(1+$E$17)))/(1+$E$17),IF('Verwaltung (ausblenden)'!$D$11=TRUE,(1-EXP(-$E$14*BC23/100*(1-$E$17)))/(1-$E$17*EXP(-$E$14*(1-$E$17))),0))</f>
        <v>0.29558113667122832</v>
      </c>
      <c r="BD25" s="108">
        <f>IF('Verwaltung (ausblenden)'!$D$10=TRUE,(1-EXP(-$E$14*BD23/100*(1+$E$17)))/(1+$E$17),IF('Verwaltung (ausblenden)'!$D$11=TRUE,(1-EXP(-$E$14*BD23/100*(1-$E$17)))/(1-$E$17*EXP(-$E$14*(1-$E$17))),0))</f>
        <v>0.29977704663898497</v>
      </c>
      <c r="BE25" s="108">
        <f>IF('Verwaltung (ausblenden)'!$D$10=TRUE,(1-EXP(-$E$14*BE23/100*(1+$E$17)))/(1+$E$17),IF('Verwaltung (ausblenden)'!$D$11=TRUE,(1-EXP(-$E$14*BE23/100*(1-$E$17)))/(1-$E$17*EXP(-$E$14*(1-$E$17))),0))</f>
        <v>0.30391967833438865</v>
      </c>
      <c r="BF25" s="108">
        <f>IF('Verwaltung (ausblenden)'!$D$10=TRUE,(1-EXP(-$E$14*BF23/100*(1+$E$17)))/(1+$E$17),IF('Verwaltung (ausblenden)'!$D$11=TRUE,(1-EXP(-$E$14*BF23/100*(1-$E$17)))/(1-$E$17*EXP(-$E$14*(1-$E$17))),0))</f>
        <v>0.30800970826726126</v>
      </c>
      <c r="BG25" s="108">
        <f>IF('Verwaltung (ausblenden)'!$D$10=TRUE,(1-EXP(-$E$14*BG23/100*(1+$E$17)))/(1+$E$17),IF('Verwaltung (ausblenden)'!$D$11=TRUE,(1-EXP(-$E$14*BG23/100*(1-$E$17)))/(1-$E$17*EXP(-$E$14*(1-$E$17))),0))</f>
        <v>0.31204780435732743</v>
      </c>
      <c r="BH25" s="108">
        <f>IF('Verwaltung (ausblenden)'!$D$10=TRUE,(1-EXP(-$E$14*BH23/100*(1+$E$17)))/(1+$E$17),IF('Verwaltung (ausblenden)'!$D$11=TRUE,(1-EXP(-$E$14*BH23/100*(1-$E$17)))/(1-$E$17*EXP(-$E$14*(1-$E$17))),0))</f>
        <v>0.31603462604328875</v>
      </c>
      <c r="BI25" s="108">
        <f>IF('Verwaltung (ausblenden)'!$D$10=TRUE,(1-EXP(-$E$14*BI23/100*(1+$E$17)))/(1+$E$17),IF('Verwaltung (ausblenden)'!$D$11=TRUE,(1-EXP(-$E$14*BI23/100*(1-$E$17)))/(1-$E$17*EXP(-$E$14*(1-$E$17))),0))</f>
        <v>0.31997082439051328</v>
      </c>
      <c r="BJ25" s="108">
        <f>IF('Verwaltung (ausblenden)'!$D$10=TRUE,(1-EXP(-$E$14*BJ23/100*(1+$E$17)))/(1+$E$17),IF('Verwaltung (ausblenden)'!$D$11=TRUE,(1-EXP(-$E$14*BJ23/100*(1-$E$17)))/(1-$E$17*EXP(-$E$14*(1-$E$17))),0))</f>
        <v>0.32385704219735661</v>
      </c>
      <c r="BK25" s="108">
        <f>IF('Verwaltung (ausblenden)'!$D$10=TRUE,(1-EXP(-$E$14*BK23/100*(1+$E$17)))/(1+$E$17),IF('Verwaltung (ausblenden)'!$D$11=TRUE,(1-EXP(-$E$14*BK23/100*(1-$E$17)))/(1-$E$17*EXP(-$E$14*(1-$E$17))),0))</f>
        <v>0.32769391410013465</v>
      </c>
      <c r="BL25" s="108">
        <f>IF('Verwaltung (ausblenden)'!$D$10=TRUE,(1-EXP(-$E$14*BL23/100*(1+$E$17)))/(1+$E$17),IF('Verwaltung (ausblenden)'!$D$11=TRUE,(1-EXP(-$E$14*BL23/100*(1-$E$17)))/(1-$E$17*EXP(-$E$14*(1-$E$17))),0))</f>
        <v>0.3314820666767615</v>
      </c>
      <c r="BM25" s="108">
        <f>IF('Verwaltung (ausblenden)'!$D$10=TRUE,(1-EXP(-$E$14*BM23/100*(1+$E$17)))/(1+$E$17),IF('Verwaltung (ausblenden)'!$D$11=TRUE,(1-EXP(-$E$14*BM23/100*(1-$E$17)))/(1-$E$17*EXP(-$E$14*(1-$E$17))),0))</f>
        <v>0.33522211854907324</v>
      </c>
      <c r="BN25" s="108">
        <f>IF('Verwaltung (ausblenden)'!$D$10=TRUE,(1-EXP(-$E$14*BN23/100*(1+$E$17)))/(1+$E$17),IF('Verwaltung (ausblenden)'!$D$11=TRUE,(1-EXP(-$E$14*BN23/100*(1-$E$17)))/(1-$E$17*EXP(-$E$14*(1-$E$17))),0))</f>
        <v>0.33891468048385098</v>
      </c>
      <c r="BO25" s="108">
        <f>IF('Verwaltung (ausblenden)'!$D$10=TRUE,(1-EXP(-$E$14*BO23/100*(1+$E$17)))/(1+$E$17),IF('Verwaltung (ausblenden)'!$D$11=TRUE,(1-EXP(-$E$14*BO23/100*(1-$E$17)))/(1-$E$17*EXP(-$E$14*(1-$E$17))),0))</f>
        <v>0.34256035549256181</v>
      </c>
      <c r="BP25" s="108">
        <f>IF('Verwaltung (ausblenden)'!$D$10=TRUE,(1-EXP(-$E$14*BP23/100*(1+$E$17)))/(1+$E$17),IF('Verwaltung (ausblenden)'!$D$11=TRUE,(1-EXP(-$E$14*BP23/100*(1-$E$17)))/(1-$E$17*EXP(-$E$14*(1-$E$17))),0))</f>
        <v>0.34615973892983359</v>
      </c>
      <c r="BQ25" s="108">
        <f>IF('Verwaltung (ausblenden)'!$D$10=TRUE,(1-EXP(-$E$14*BQ23/100*(1+$E$17)))/(1+$E$17),IF('Verwaltung (ausblenden)'!$D$11=TRUE,(1-EXP(-$E$14*BQ23/100*(1-$E$17)))/(1-$E$17*EXP(-$E$14*(1-$E$17))),0))</f>
        <v>0.34971341859067839</v>
      </c>
      <c r="BR25" s="108">
        <f>IF('Verwaltung (ausblenden)'!$D$10=TRUE,(1-EXP(-$E$14*BR23/100*(1+$E$17)))/(1+$E$17),IF('Verwaltung (ausblenden)'!$D$11=TRUE,(1-EXP(-$E$14*BR23/100*(1-$E$17)))/(1-$E$17*EXP(-$E$14*(1-$E$17))),0))</f>
        <v>0.35322197480648249</v>
      </c>
      <c r="BS25" s="108">
        <f>IF('Verwaltung (ausblenden)'!$D$10=TRUE,(1-EXP(-$E$14*BS23/100*(1+$E$17)))/(1+$E$17),IF('Verwaltung (ausblenden)'!$D$11=TRUE,(1-EXP(-$E$14*BS23/100*(1-$E$17)))/(1-$E$17*EXP(-$E$14*(1-$E$17))),0))</f>
        <v>0.35668598053977679</v>
      </c>
      <c r="BT25" s="108">
        <f>IF('Verwaltung (ausblenden)'!$D$10=TRUE,(1-EXP(-$E$14*BT23/100*(1+$E$17)))/(1+$E$17),IF('Verwaltung (ausblenden)'!$D$11=TRUE,(1-EXP(-$E$14*BT23/100*(1-$E$17)))/(1-$E$17*EXP(-$E$14*(1-$E$17))),0))</f>
        <v>0.36010600147780414</v>
      </c>
      <c r="BU25" s="108">
        <f>IF('Verwaltung (ausblenden)'!$D$10=TRUE,(1-EXP(-$E$14*BU23/100*(1+$E$17)))/(1+$E$17),IF('Verwaltung (ausblenden)'!$D$11=TRUE,(1-EXP(-$E$14*BU23/100*(1-$E$17)))/(1-$E$17*EXP(-$E$14*(1-$E$17))),0))</f>
        <v>0.36348259612489831</v>
      </c>
      <c r="BV25" s="108">
        <f>IF('Verwaltung (ausblenden)'!$D$10=TRUE,(1-EXP(-$E$14*BV23/100*(1+$E$17)))/(1+$E$17),IF('Verwaltung (ausblenden)'!$D$11=TRUE,(1-EXP(-$E$14*BV23/100*(1-$E$17)))/(1-$E$17*EXP(-$E$14*(1-$E$17))),0))</f>
        <v>0.36681631589369046</v>
      </c>
      <c r="BW25" s="108">
        <f>IF('Verwaltung (ausblenden)'!$D$10=TRUE,(1-EXP(-$E$14*BW23/100*(1+$E$17)))/(1+$E$17),IF('Verwaltung (ausblenden)'!$D$11=TRUE,(1-EXP(-$E$14*BW23/100*(1-$E$17)))/(1-$E$17*EXP(-$E$14*(1-$E$17))),0))</f>
        <v>0.37010770519515723</v>
      </c>
      <c r="BX25" s="108">
        <f>IF('Verwaltung (ausblenden)'!$D$10=TRUE,(1-EXP(-$E$14*BX23/100*(1+$E$17)))/(1+$E$17),IF('Verwaltung (ausblenden)'!$D$11=TRUE,(1-EXP(-$E$14*BX23/100*(1-$E$17)))/(1-$E$17*EXP(-$E$14*(1-$E$17))),0))</f>
        <v>0.37335730152752555</v>
      </c>
      <c r="BY25" s="108">
        <f>IF('Verwaltung (ausblenden)'!$D$10=TRUE,(1-EXP(-$E$14*BY23/100*(1+$E$17)))/(1+$E$17),IF('Verwaltung (ausblenden)'!$D$11=TRUE,(1-EXP(-$E$14*BY23/100*(1-$E$17)))/(1-$E$17*EXP(-$E$14*(1-$E$17))),0))</f>
        <v>0.3765656355640476</v>
      </c>
      <c r="BZ25" s="108">
        <f>IF('Verwaltung (ausblenden)'!$D$10=TRUE,(1-EXP(-$E$14*BZ23/100*(1+$E$17)))/(1+$E$17),IF('Verwaltung (ausblenden)'!$D$11=TRUE,(1-EXP(-$E$14*BZ23/100*(1-$E$17)))/(1-$E$17*EXP(-$E$14*(1-$E$17))),0))</f>
        <v>0.37973323123966335</v>
      </c>
      <c r="CA25" s="108">
        <f>IF('Verwaltung (ausblenden)'!$D$10=TRUE,(1-EXP(-$E$14*CA23/100*(1+$E$17)))/(1+$E$17),IF('Verwaltung (ausblenden)'!$D$11=TRUE,(1-EXP(-$E$14*CA23/100*(1-$E$17)))/(1-$E$17*EXP(-$E$14*(1-$E$17))),0))</f>
        <v>0.3828606058365604</v>
      </c>
      <c r="CB25" s="108">
        <f>IF('Verwaltung (ausblenden)'!$D$10=TRUE,(1-EXP(-$E$14*CB23/100*(1+$E$17)))/(1+$E$17),IF('Verwaltung (ausblenden)'!$D$11=TRUE,(1-EXP(-$E$14*CB23/100*(1-$E$17)))/(1-$E$17*EXP(-$E$14*(1-$E$17))),0))</f>
        <v>0.3859482700686489</v>
      </c>
      <c r="CC25" s="108">
        <f>IF('Verwaltung (ausblenden)'!$D$10=TRUE,(1-EXP(-$E$14*CC23/100*(1+$E$17)))/(1+$E$17),IF('Verwaltung (ausblenden)'!$D$11=TRUE,(1-EXP(-$E$14*CC23/100*(1-$E$17)))/(1-$E$17*EXP(-$E$14*(1-$E$17))),0))</f>
        <v>0.38899672816496339</v>
      </c>
      <c r="CD25" s="108">
        <f>IF('Verwaltung (ausblenden)'!$D$10=TRUE,(1-EXP(-$E$14*CD23/100*(1+$E$17)))/(1+$E$17),IF('Verwaltung (ausblenden)'!$D$11=TRUE,(1-EXP(-$E$14*CD23/100*(1-$E$17)))/(1-$E$17*EXP(-$E$14*(1-$E$17))),0))</f>
        <v>0.39200647795200516</v>
      </c>
      <c r="CE25" s="108">
        <f>IF('Verwaltung (ausblenden)'!$D$10=TRUE,(1-EXP(-$E$14*CE23/100*(1+$E$17)))/(1+$E$17),IF('Verwaltung (ausblenden)'!$D$11=TRUE,(1-EXP(-$E$14*CE23/100*(1-$E$17)))/(1-$E$17*EXP(-$E$14*(1-$E$17))),0))</f>
        <v>0.39497801093504015</v>
      </c>
      <c r="CF25" s="108">
        <f>IF('Verwaltung (ausblenden)'!$D$10=TRUE,(1-EXP(-$E$14*CF23/100*(1+$E$17)))/(1+$E$17),IF('Verwaltung (ausblenden)'!$D$11=TRUE,(1-EXP(-$E$14*CF23/100*(1-$E$17)))/(1-$E$17*EXP(-$E$14*(1-$E$17))),0))</f>
        <v>0.39791181237836309</v>
      </c>
      <c r="CG25" s="108">
        <f>IF('Verwaltung (ausblenden)'!$D$10=TRUE,(1-EXP(-$E$14*CG23/100*(1+$E$17)))/(1+$E$17),IF('Verwaltung (ausblenden)'!$D$11=TRUE,(1-EXP(-$E$14*CG23/100*(1-$E$17)))/(1-$E$17*EXP(-$E$14*(1-$E$17))),0))</f>
        <v>0.40080836138454423</v>
      </c>
      <c r="CH25" s="108">
        <f>IF('Verwaltung (ausblenden)'!$D$10=TRUE,(1-EXP(-$E$14*CH23/100*(1+$E$17)))/(1+$E$17),IF('Verwaltung (ausblenden)'!$D$11=TRUE,(1-EXP(-$E$14*CH23/100*(1-$E$17)))/(1-$E$17*EXP(-$E$14*(1-$E$17))),0))</f>
        <v>0.40366813097266807</v>
      </c>
      <c r="CI25" s="108">
        <f>IF('Verwaltung (ausblenden)'!$D$10=TRUE,(1-EXP(-$E$14*CI23/100*(1+$E$17)))/(1+$E$17),IF('Verwaltung (ausblenden)'!$D$11=TRUE,(1-EXP(-$E$14*CI23/100*(1-$E$17)))/(1-$E$17*EXP(-$E$14*(1-$E$17))),0))</f>
        <v>0.40649158815557973</v>
      </c>
      <c r="CJ25" s="108">
        <f>IF('Verwaltung (ausblenden)'!$D$10=TRUE,(1-EXP(-$E$14*CJ23/100*(1+$E$17)))/(1+$E$17),IF('Verwaltung (ausblenden)'!$D$11=TRUE,(1-EXP(-$E$14*CJ23/100*(1-$E$17)))/(1-$E$17*EXP(-$E$14*(1-$E$17))),0))</f>
        <v>0.40927919401615026</v>
      </c>
      <c r="CK25" s="108">
        <f>IF('Verwaltung (ausblenden)'!$D$10=TRUE,(1-EXP(-$E$14*CK23/100*(1+$E$17)))/(1+$E$17),IF('Verwaltung (ausblenden)'!$D$11=TRUE,(1-EXP(-$E$14*CK23/100*(1-$E$17)))/(1-$E$17*EXP(-$E$14*(1-$E$17))),0))</f>
        <v>0.41203140378257364</v>
      </c>
      <c r="CL25" s="108">
        <f>IF('Verwaltung (ausblenden)'!$D$10=TRUE,(1-EXP(-$E$14*CL23/100*(1+$E$17)))/(1+$E$17),IF('Verwaltung (ausblenden)'!$D$11=TRUE,(1-EXP(-$E$14*CL23/100*(1-$E$17)))/(1-$E$17*EXP(-$E$14*(1-$E$17))),0))</f>
        <v>0.4147486669027069</v>
      </c>
      <c r="CM25" s="108">
        <f>IF('Verwaltung (ausblenden)'!$D$10=TRUE,(1-EXP(-$E$14*CM23/100*(1+$E$17)))/(1+$E$17),IF('Verwaltung (ausblenden)'!$D$11=TRUE,(1-EXP(-$E$14*CM23/100*(1-$E$17)))/(1-$E$17*EXP(-$E$14*(1-$E$17))),0))</f>
        <v>0.41743142711746761</v>
      </c>
      <c r="CN25" s="108">
        <f>IF('Verwaltung (ausblenden)'!$D$10=TRUE,(1-EXP(-$E$14*CN23/100*(1+$E$17)))/(1+$E$17),IF('Verwaltung (ausblenden)'!$D$11=TRUE,(1-EXP(-$E$14*CN23/100*(1-$E$17)))/(1-$E$17*EXP(-$E$14*(1-$E$17))),0))</f>
        <v>0.42008012253329846</v>
      </c>
      <c r="CO25" s="108">
        <f>IF('Verwaltung (ausblenden)'!$D$10=TRUE,(1-EXP(-$E$14*CO23/100*(1+$E$17)))/(1+$E$17),IF('Verwaltung (ausblenden)'!$D$11=TRUE,(1-EXP(-$E$14*CO23/100*(1-$E$17)))/(1-$E$17*EXP(-$E$14*(1-$E$17))),0))</f>
        <v>0.42269518569371173</v>
      </c>
      <c r="CP25" s="108">
        <f>IF('Verwaltung (ausblenden)'!$D$10=TRUE,(1-EXP(-$E$14*CP23/100*(1+$E$17)))/(1+$E$17),IF('Verwaltung (ausblenden)'!$D$11=TRUE,(1-EXP(-$E$14*CP23/100*(1-$E$17)))/(1-$E$17*EXP(-$E$14*(1-$E$17))),0))</f>
        <v>0.42527704364992575</v>
      </c>
      <c r="CQ25" s="108">
        <f>IF('Verwaltung (ausblenden)'!$D$10=TRUE,(1-EXP(-$E$14*CQ23/100*(1+$E$17)))/(1+$E$17),IF('Verwaltung (ausblenden)'!$D$11=TRUE,(1-EXP(-$E$14*CQ23/100*(1-$E$17)))/(1-$E$17*EXP(-$E$14*(1-$E$17))),0))</f>
        <v>0.42782611803060433</v>
      </c>
      <c r="CR25" s="108">
        <f>IF('Verwaltung (ausblenden)'!$D$10=TRUE,(1-EXP(-$E$14*CR23/100*(1+$E$17)))/(1+$E$17),IF('Verwaltung (ausblenden)'!$D$11=TRUE,(1-EXP(-$E$14*CR23/100*(1-$E$17)))/(1-$E$17*EXP(-$E$14*(1-$E$17))),0))</f>
        <v>0.43034282511071048</v>
      </c>
      <c r="CS25" s="108">
        <f>IF('Verwaltung (ausblenden)'!$D$10=TRUE,(1-EXP(-$E$14*CS23/100*(1+$E$17)))/(1+$E$17),IF('Verwaltung (ausblenden)'!$D$11=TRUE,(1-EXP(-$E$14*CS23/100*(1-$E$17)))/(1-$E$17*EXP(-$E$14*(1-$E$17))),0))</f>
        <v>0.4328275758794855</v>
      </c>
      <c r="CT25" s="108">
        <f>IF('Verwaltung (ausblenden)'!$D$10=TRUE,(1-EXP(-$E$14*CT23/100*(1+$E$17)))/(1+$E$17),IF('Verwaltung (ausblenden)'!$D$11=TRUE,(1-EXP(-$E$14*CT23/100*(1-$E$17)))/(1-$E$17*EXP(-$E$14*(1-$E$17))),0))</f>
        <v>0.43528077610756605</v>
      </c>
      <c r="CU25" s="108">
        <f>IF('Verwaltung (ausblenden)'!$D$10=TRUE,(1-EXP(-$E$14*CU23/100*(1+$E$17)))/(1+$E$17),IF('Verwaltung (ausblenden)'!$D$11=TRUE,(1-EXP(-$E$14*CU23/100*(1-$E$17)))/(1-$E$17*EXP(-$E$14*(1-$E$17))),0))</f>
        <v>0.43770282641324781</v>
      </c>
      <c r="CV25" s="108">
        <f>IF('Verwaltung (ausblenden)'!$D$10=TRUE,(1-EXP(-$E$14*CV23/100*(1+$E$17)))/(1+$E$17),IF('Verwaltung (ausblenden)'!$D$11=TRUE,(1-EXP(-$E$14*CV23/100*(1-$E$17)))/(1-$E$17*EXP(-$E$14*(1-$E$17))),0))</f>
        <v>0.44009412232790823</v>
      </c>
      <c r="CW25" s="108">
        <f>IF('Verwaltung (ausblenden)'!$D$10=TRUE,(1-EXP(-$E$14*CW23/100*(1+$E$17)))/(1+$E$17),IF('Verwaltung (ausblenden)'!$D$11=TRUE,(1-EXP(-$E$14*CW23/100*(1-$E$17)))/(1-$E$17*EXP(-$E$14*(1-$E$17))),0))</f>
        <v>0.44245505436059862</v>
      </c>
      <c r="CX25" s="108">
        <f>IF('Verwaltung (ausblenden)'!$D$10=TRUE,(1-EXP(-$E$14*CX23/100*(1+$E$17)))/(1+$E$17),IF('Verwaltung (ausblenden)'!$D$11=TRUE,(1-EXP(-$E$14*CX23/100*(1-$E$17)))/(1-$E$17*EXP(-$E$14*(1-$E$17))),0))</f>
        <v>0.44478600806181595</v>
      </c>
      <c r="CY25" s="108">
        <f>IF('Verwaltung (ausblenden)'!$D$10=TRUE,(1-EXP(-$E$14*CY23/100*(1+$E$17)))/(1+$E$17),IF('Verwaltung (ausblenden)'!$D$11=TRUE,(1-EXP(-$E$14*CY23/100*(1-$E$17)))/(1-$E$17*EXP(-$E$14*(1-$E$17))),0))</f>
        <v>0.44708736408646488</v>
      </c>
      <c r="CZ25" s="108">
        <f>IF('Verwaltung (ausblenden)'!$D$10=TRUE,(1-EXP(-$E$14*CZ23/100*(1+$E$17)))/(1+$E$17),IF('Verwaltung (ausblenden)'!$D$11=TRUE,(1-EXP(-$E$14*CZ23/100*(1-$E$17)))/(1-$E$17*EXP(-$E$14*(1-$E$17))),0))</f>
        <v>0.44935949825602062</v>
      </c>
      <c r="DA25" s="108">
        <f>IF('Verwaltung (ausblenden)'!$D$10=TRUE,(1-EXP(-$E$14*DA23/100*(1+$E$17)))/(1+$E$17),IF('Verwaltung (ausblenden)'!$D$11=TRUE,(1-EXP(-$E$14*DA23/100*(1-$E$17)))/(1-$E$17*EXP(-$E$14*(1-$E$17))),0))</f>
        <v>0.45160278161990153</v>
      </c>
      <c r="DB25" s="106"/>
      <c r="DC25" s="107"/>
      <c r="DD25" s="42"/>
      <c r="DE25" s="42"/>
      <c r="DF25" s="42"/>
      <c r="DG25" s="42"/>
      <c r="DH25" s="42"/>
      <c r="DI25" s="42"/>
      <c r="DJ25" s="42"/>
      <c r="DK25" s="42"/>
      <c r="DL25" s="42"/>
      <c r="DM25" s="42"/>
      <c r="DN25" s="42"/>
    </row>
    <row r="26" spans="1:118" ht="18" x14ac:dyDescent="0.35">
      <c r="B26" s="103" t="s">
        <v>135</v>
      </c>
      <c r="C26" s="104" t="s">
        <v>133</v>
      </c>
      <c r="D26" s="105" t="s">
        <v>35</v>
      </c>
      <c r="E26" s="108">
        <f>IF('Verwaltung (ausblenden)'!$D$10=TRUE,(1-EXP(-$E$15*E23/100*(1+$E$18)))/(1+$E$18),IF('Verwaltung (ausblenden)'!$D$11=TRUE,(1-EXP(-$E$15*(100-E23)/100*(1-$E$18)))/(1-$E$18*EXP(-$E$15*(1-$E$18))),0))</f>
        <v>0</v>
      </c>
      <c r="F26" s="108">
        <f>IF('Verwaltung (ausblenden)'!$D$10=TRUE,(1-EXP(-$E$15*F23/100*(1+$E$18)))/(1+$E$18),IF('Verwaltung (ausblenden)'!$D$11=TRUE,(1-EXP(-$E$15*(100-F23)/100*(1-$E$18)))/(1-$E$18*EXP(-$E$15*(1-$E$18))),0))</f>
        <v>4.7485669965735867E-3</v>
      </c>
      <c r="G26" s="108">
        <f>IF('Verwaltung (ausblenden)'!$D$10=TRUE,(1-EXP(-$E$15*G23/100*(1+$E$18)))/(1+$E$18),IF('Verwaltung (ausblenden)'!$D$11=TRUE,(1-EXP(-$E$15*(100-G23)/100*(1-$E$18)))/(1-$E$18*EXP(-$E$15*(1-$E$18))),0))</f>
        <v>9.436838265242142E-3</v>
      </c>
      <c r="H26" s="108">
        <f>IF('Verwaltung (ausblenden)'!$D$10=TRUE,(1-EXP(-$E$15*H23/100*(1+$E$18)))/(1+$E$18),IF('Verwaltung (ausblenden)'!$D$11=TRUE,(1-EXP(-$E$15*(100-H23)/100*(1-$E$18)))/(1-$E$18*EXP(-$E$15*(1-$E$18))),0))</f>
        <v>1.4065579421149417E-2</v>
      </c>
      <c r="I26" s="108">
        <f>IF('Verwaltung (ausblenden)'!$D$10=TRUE,(1-EXP(-$E$15*I23/100*(1+$E$18)))/(1+$E$18),IF('Verwaltung (ausblenden)'!$D$11=TRUE,(1-EXP(-$E$15*(100-I23)/100*(1-$E$18)))/(1-$E$18*EXP(-$E$15*(1-$E$18))),0))</f>
        <v>1.8635546357912123E-2</v>
      </c>
      <c r="J26" s="108">
        <f>IF('Verwaltung (ausblenden)'!$D$10=TRUE,(1-EXP(-$E$15*J23/100*(1+$E$18)))/(1+$E$18),IF('Verwaltung (ausblenden)'!$D$11=TRUE,(1-EXP(-$E$15*(100-J23)/100*(1-$E$18)))/(1-$E$18*EXP(-$E$15*(1-$E$18))),0))</f>
        <v>2.3147485371060657E-2</v>
      </c>
      <c r="K26" s="108">
        <f>IF('Verwaltung (ausblenden)'!$D$10=TRUE,(1-EXP(-$E$15*K23/100*(1+$E$18)))/(1+$E$18),IF('Verwaltung (ausblenden)'!$D$11=TRUE,(1-EXP(-$E$15*(100-K23)/100*(1-$E$18)))/(1-$E$18*EXP(-$E$15*(1-$E$18))),0))</f>
        <v>2.7602133279912414E-2</v>
      </c>
      <c r="L26" s="108">
        <f>IF('Verwaltung (ausblenden)'!$D$10=TRUE,(1-EXP(-$E$15*L23/100*(1+$E$18)))/(1+$E$18),IF('Verwaltung (ausblenden)'!$D$11=TRUE,(1-EXP(-$E$15*(100-L23)/100*(1-$E$18)))/(1-$E$18*EXP(-$E$15*(1-$E$18))),0))</f>
        <v>3.2000217547897662E-2</v>
      </c>
      <c r="M26" s="108">
        <f>IF('Verwaltung (ausblenden)'!$D$10=TRUE,(1-EXP(-$E$15*M23/100*(1+$E$18)))/(1+$E$18),IF('Verwaltung (ausblenden)'!$D$11=TRUE,(1-EXP(-$E$15*(100-M23)/100*(1-$E$18)))/(1-$E$18*EXP(-$E$15*(1-$E$18))),0))</f>
        <v>3.6342456401357436E-2</v>
      </c>
      <c r="N26" s="108">
        <f>IF('Verwaltung (ausblenden)'!$D$10=TRUE,(1-EXP(-$E$15*N23/100*(1+$E$18)))/(1+$E$18),IF('Verwaltung (ausblenden)'!$D$11=TRUE,(1-EXP(-$E$15*(100-N23)/100*(1-$E$18)))/(1-$E$18*EXP(-$E$15*(1-$E$18))),0))</f>
        <v>4.0629558946832969E-2</v>
      </c>
      <c r="O26" s="108">
        <f>IF('Verwaltung (ausblenden)'!$D$10=TRUE,(1-EXP(-$E$15*O23/100*(1+$E$18)))/(1+$E$18),IF('Verwaltung (ausblenden)'!$D$11=TRUE,(1-EXP(-$E$15*(100-O23)/100*(1-$E$18)))/(1-$E$18*EXP(-$E$15*(1-$E$18))),0))</f>
        <v>4.4862225286865988E-2</v>
      </c>
      <c r="P26" s="108">
        <f>IF('Verwaltung (ausblenden)'!$D$10=TRUE,(1-EXP(-$E$15*P23/100*(1+$E$18)))/(1+$E$18),IF('Verwaltung (ausblenden)'!$D$11=TRUE,(1-EXP(-$E$15*(100-P23)/100*(1-$E$18)))/(1-$E$18*EXP(-$E$15*(1-$E$18))),0))</f>
        <v>4.904114663432857E-2</v>
      </c>
      <c r="Q26" s="108">
        <f>IF('Verwaltung (ausblenden)'!$D$10=TRUE,(1-EXP(-$E$15*Q23/100*(1+$E$18)))/(1+$E$18),IF('Verwaltung (ausblenden)'!$D$11=TRUE,(1-EXP(-$E$15*(100-Q23)/100*(1-$E$18)))/(1-$E$18*EXP(-$E$15*(1-$E$18))),0))</f>
        <v>5.3167005425300971E-2</v>
      </c>
      <c r="R26" s="108">
        <f>IF('Verwaltung (ausblenden)'!$D$10=TRUE,(1-EXP(-$E$15*R23/100*(1+$E$18)))/(1+$E$18),IF('Verwaltung (ausblenden)'!$D$11=TRUE,(1-EXP(-$E$15*(100-R23)/100*(1-$E$18)))/(1-$E$18*EXP(-$E$15*(1-$E$18))),0))</f>
        <v>5.7240475430516607E-2</v>
      </c>
      <c r="S26" s="108">
        <f>IF('Verwaltung (ausblenden)'!$D$10=TRUE,(1-EXP(-$E$15*S23/100*(1+$E$18)))/(1+$E$18),IF('Verwaltung (ausblenden)'!$D$11=TRUE,(1-EXP(-$E$15*(100-S23)/100*(1-$E$18)))/(1-$E$18*EXP(-$E$15*(1-$E$18))),0))</f>
        <v>6.1262221865391778E-2</v>
      </c>
      <c r="T26" s="108">
        <f>IF('Verwaltung (ausblenden)'!$D$10=TRUE,(1-EXP(-$E$15*T23/100*(1+$E$18)))/(1+$E$18),IF('Verwaltung (ausblenden)'!$D$11=TRUE,(1-EXP(-$E$15*(100-T23)/100*(1-$E$18)))/(1-$E$18*EXP(-$E$15*(1-$E$18))),0))</f>
        <v>6.5232901498658111E-2</v>
      </c>
      <c r="U26" s="108">
        <f>IF('Verwaltung (ausblenden)'!$D$10=TRUE,(1-EXP(-$E$15*U23/100*(1+$E$18)))/(1+$E$18),IF('Verwaltung (ausblenden)'!$D$11=TRUE,(1-EXP(-$E$15*(100-U23)/100*(1-$E$18)))/(1-$E$18*EXP(-$E$15*(1-$E$18))),0))</f>
        <v>6.9153162759615902E-2</v>
      </c>
      <c r="V26" s="108">
        <f>IF('Verwaltung (ausblenden)'!$D$10=TRUE,(1-EXP(-$E$15*V23/100*(1+$E$18)))/(1+$E$18),IF('Verwaltung (ausblenden)'!$D$11=TRUE,(1-EXP(-$E$15*(100-V23)/100*(1-$E$18)))/(1-$E$18*EXP(-$E$15*(1-$E$18))),0))</f>
        <v>7.3023645844025348E-2</v>
      </c>
      <c r="W26" s="108">
        <f>IF('Verwaltung (ausblenden)'!$D$10=TRUE,(1-EXP(-$E$15*W23/100*(1+$E$18)))/(1+$E$18),IF('Verwaltung (ausblenden)'!$D$11=TRUE,(1-EXP(-$E$15*(100-W23)/100*(1-$E$18)))/(1-$E$18*EXP(-$E$15*(1-$E$18))),0))</f>
        <v>7.6844982818653221E-2</v>
      </c>
      <c r="X26" s="108">
        <f>IF('Verwaltung (ausblenden)'!$D$10=TRUE,(1-EXP(-$E$15*X23/100*(1+$E$18)))/(1+$E$18),IF('Verwaltung (ausblenden)'!$D$11=TRUE,(1-EXP(-$E$15*(100-X23)/100*(1-$E$18)))/(1-$E$18*EXP(-$E$15*(1-$E$18))),0))</f>
        <v>8.0617797724492402E-2</v>
      </c>
      <c r="Y26" s="108">
        <f>IF('Verwaltung (ausblenden)'!$D$10=TRUE,(1-EXP(-$E$15*Y23/100*(1+$E$18)))/(1+$E$18),IF('Verwaltung (ausblenden)'!$D$11=TRUE,(1-EXP(-$E$15*(100-Y23)/100*(1-$E$18)))/(1-$E$18*EXP(-$E$15*(1-$E$18))),0))</f>
        <v>8.4342706678670235E-2</v>
      </c>
      <c r="Z26" s="108">
        <f>IF('Verwaltung (ausblenden)'!$D$10=TRUE,(1-EXP(-$E$15*Z23/100*(1+$E$18)))/(1+$E$18),IF('Verwaltung (ausblenden)'!$D$11=TRUE,(1-EXP(-$E$15*(100-Z23)/100*(1-$E$18)))/(1-$E$18*EXP(-$E$15*(1-$E$18))),0))</f>
        <v>8.8020317975063309E-2</v>
      </c>
      <c r="AA26" s="108">
        <f>IF('Verwaltung (ausblenden)'!$D$10=TRUE,(1-EXP(-$E$15*AA23/100*(1+$E$18)))/(1+$E$18),IF('Verwaltung (ausblenden)'!$D$11=TRUE,(1-EXP(-$E$15*(100-AA23)/100*(1-$E$18)))/(1-$E$18*EXP(-$E$15*(1-$E$18))),0))</f>
        <v>9.1651232183634371E-2</v>
      </c>
      <c r="AB26" s="108">
        <f>IF('Verwaltung (ausblenden)'!$D$10=TRUE,(1-EXP(-$E$15*AB23/100*(1+$E$18)))/(1+$E$18),IF('Verwaltung (ausblenden)'!$D$11=TRUE,(1-EXP(-$E$15*(100-AB23)/100*(1-$E$18)))/(1-$E$18*EXP(-$E$15*(1-$E$18))),0))</f>
        <v>9.5236042248508068E-2</v>
      </c>
      <c r="AC26" s="108">
        <f>IF('Verwaltung (ausblenden)'!$D$10=TRUE,(1-EXP(-$E$15*AC23/100*(1+$E$18)))/(1+$E$18),IF('Verwaltung (ausblenden)'!$D$11=TRUE,(1-EXP(-$E$15*(100-AC23)/100*(1-$E$18)))/(1-$E$18*EXP(-$E$15*(1-$E$18))),0))</f>
        <v>9.8775333584801395E-2</v>
      </c>
      <c r="AD26" s="108">
        <f>IF('Verwaltung (ausblenden)'!$D$10=TRUE,(1-EXP(-$E$15*AD23/100*(1+$E$18)))/(1+$E$18),IF('Verwaltung (ausblenden)'!$D$11=TRUE,(1-EXP(-$E$15*(100-AD23)/100*(1-$E$18)))/(1-$E$18*EXP(-$E$15*(1-$E$18))),0))</f>
        <v>0.10226968417422443</v>
      </c>
      <c r="AE26" s="108">
        <f>IF('Verwaltung (ausblenden)'!$D$10=TRUE,(1-EXP(-$E$15*AE23/100*(1+$E$18)))/(1+$E$18),IF('Verwaltung (ausblenden)'!$D$11=TRUE,(1-EXP(-$E$15*(100-AE23)/100*(1-$E$18)))/(1-$E$18*EXP(-$E$15*(1-$E$18))),0))</f>
        <v>0.10571966465946725</v>
      </c>
      <c r="AF26" s="108">
        <f>IF('Verwaltung (ausblenden)'!$D$10=TRUE,(1-EXP(-$E$15*AF23/100*(1+$E$18)))/(1+$E$18),IF('Verwaltung (ausblenden)'!$D$11=TRUE,(1-EXP(-$E$15*(100-AF23)/100*(1-$E$18)))/(1-$E$18*EXP(-$E$15*(1-$E$18))),0))</f>
        <v>0.10912583843738849</v>
      </c>
      <c r="AG26" s="108">
        <f>IF('Verwaltung (ausblenden)'!$D$10=TRUE,(1-EXP(-$E$15*AG23/100*(1+$E$18)))/(1+$E$18),IF('Verwaltung (ausblenden)'!$D$11=TRUE,(1-EXP(-$E$15*(100-AG23)/100*(1-$E$18)))/(1-$E$18*EXP(-$E$15*(1-$E$18))),0))</f>
        <v>0.11248876175102046</v>
      </c>
      <c r="AH26" s="108">
        <f>IF('Verwaltung (ausblenden)'!$D$10=TRUE,(1-EXP(-$E$15*AH23/100*(1+$E$18)))/(1+$E$18),IF('Verwaltung (ausblenden)'!$D$11=TRUE,(1-EXP(-$E$15*(100-AH23)/100*(1-$E$18)))/(1-$E$18*EXP(-$E$15*(1-$E$18))),0))</f>
        <v>0.1158089837804059</v>
      </c>
      <c r="AI26" s="108">
        <f>IF('Verwaltung (ausblenden)'!$D$10=TRUE,(1-EXP(-$E$15*AI23/100*(1+$E$18)))/(1+$E$18),IF('Verwaltung (ausblenden)'!$D$11=TRUE,(1-EXP(-$E$15*(100-AI23)/100*(1-$E$18)))/(1-$E$18*EXP(-$E$15*(1-$E$18))),0))</f>
        <v>0.11908704673228174</v>
      </c>
      <c r="AJ26" s="108">
        <f>IF('Verwaltung (ausblenden)'!$D$10=TRUE,(1-EXP(-$E$15*AJ23/100*(1+$E$18)))/(1+$E$18),IF('Verwaltung (ausblenden)'!$D$11=TRUE,(1-EXP(-$E$15*(100-AJ23)/100*(1-$E$18)))/(1-$E$18*EXP(-$E$15*(1-$E$18))),0))</f>
        <v>0.12232348592862367</v>
      </c>
      <c r="AK26" s="108">
        <f>IF('Verwaltung (ausblenden)'!$D$10=TRUE,(1-EXP(-$E$15*AK23/100*(1+$E$18)))/(1+$E$18),IF('Verwaltung (ausblenden)'!$D$11=TRUE,(1-EXP(-$E$15*(100-AK23)/100*(1-$E$18)))/(1-$E$18*EXP(-$E$15*(1-$E$18))),0))</f>
        <v>0.12551882989406657</v>
      </c>
      <c r="AL26" s="108">
        <f>IF('Verwaltung (ausblenden)'!$D$10=TRUE,(1-EXP(-$E$15*AL23/100*(1+$E$18)))/(1+$E$18),IF('Verwaltung (ausblenden)'!$D$11=TRUE,(1-EXP(-$E$15*(100-AL23)/100*(1-$E$18)))/(1-$E$18*EXP(-$E$15*(1-$E$18))),0))</f>
        <v>0.12867360044221485</v>
      </c>
      <c r="AM26" s="108">
        <f>IF('Verwaltung (ausblenden)'!$D$10=TRUE,(1-EXP(-$E$15*AM23/100*(1+$E$18)))/(1+$E$18),IF('Verwaltung (ausblenden)'!$D$11=TRUE,(1-EXP(-$E$15*(100-AM23)/100*(1-$E$18)))/(1-$E$18*EXP(-$E$15*(1-$E$18))),0))</f>
        <v>0.13178831276085703</v>
      </c>
      <c r="AN26" s="108">
        <f>IF('Verwaltung (ausblenden)'!$D$10=TRUE,(1-EXP(-$E$15*AN23/100*(1+$E$18)))/(1+$E$18),IF('Verwaltung (ausblenden)'!$D$11=TRUE,(1-EXP(-$E$15*(100-AN23)/100*(1-$E$18)))/(1-$E$18*EXP(-$E$15*(1-$E$18))),0))</f>
        <v>0.13486347549609803</v>
      </c>
      <c r="AO26" s="108">
        <f>IF('Verwaltung (ausblenden)'!$D$10=TRUE,(1-EXP(-$E$15*AO23/100*(1+$E$18)))/(1+$E$18),IF('Verwaltung (ausblenden)'!$D$11=TRUE,(1-EXP(-$E$15*(100-AO23)/100*(1-$E$18)))/(1-$E$18*EXP(-$E$15*(1-$E$18))),0))</f>
        <v>0.13789959083542322</v>
      </c>
      <c r="AP26" s="108">
        <f>IF('Verwaltung (ausblenden)'!$D$10=TRUE,(1-EXP(-$E$15*AP23/100*(1+$E$18)))/(1+$E$18),IF('Verwaltung (ausblenden)'!$D$11=TRUE,(1-EXP(-$E$15*(100-AP23)/100*(1-$E$18)))/(1-$E$18*EXP(-$E$15*(1-$E$18))),0))</f>
        <v>0.14089715458970811</v>
      </c>
      <c r="AQ26" s="108">
        <f>IF('Verwaltung (ausblenden)'!$D$10=TRUE,(1-EXP(-$E$15*AQ23/100*(1+$E$18)))/(1+$E$18),IF('Verwaltung (ausblenden)'!$D$11=TRUE,(1-EXP(-$E$15*(100-AQ23)/100*(1-$E$18)))/(1-$E$18*EXP(-$E$15*(1-$E$18))),0))</f>
        <v>0.14385665627418603</v>
      </c>
      <c r="AR26" s="108">
        <f>IF('Verwaltung (ausblenden)'!$D$10=TRUE,(1-EXP(-$E$15*AR23/100*(1+$E$18)))/(1+$E$18),IF('Verwaltung (ausblenden)'!$D$11=TRUE,(1-EXP(-$E$15*(100-AR23)/100*(1-$E$18)))/(1-$E$18*EXP(-$E$15*(1-$E$18))),0))</f>
        <v>0.14677857918838863</v>
      </c>
      <c r="AS26" s="108">
        <f>IF('Verwaltung (ausblenden)'!$D$10=TRUE,(1-EXP(-$E$15*AS23/100*(1+$E$18)))/(1+$E$18),IF('Verwaltung (ausblenden)'!$D$11=TRUE,(1-EXP(-$E$15*(100-AS23)/100*(1-$E$18)))/(1-$E$18*EXP(-$E$15*(1-$E$18))),0))</f>
        <v>0.14966340049507013</v>
      </c>
      <c r="AT26" s="108">
        <f>IF('Verwaltung (ausblenden)'!$D$10=TRUE,(1-EXP(-$E$15*AT23/100*(1+$E$18)))/(1+$E$18),IF('Verwaltung (ausblenden)'!$D$11=TRUE,(1-EXP(-$E$15*(100-AT23)/100*(1-$E$18)))/(1-$E$18*EXP(-$E$15*(1-$E$18))),0))</f>
        <v>0.15251159129813069</v>
      </c>
      <c r="AU26" s="108">
        <f>IF('Verwaltung (ausblenden)'!$D$10=TRUE,(1-EXP(-$E$15*AU23/100*(1+$E$18)))/(1+$E$18),IF('Verwaltung (ausblenden)'!$D$11=TRUE,(1-EXP(-$E$15*(100-AU23)/100*(1-$E$18)))/(1-$E$18*EXP(-$E$15*(1-$E$18))),0))</f>
        <v>0.15532361671954945</v>
      </c>
      <c r="AV26" s="108">
        <f>IF('Verwaltung (ausblenden)'!$D$10=TRUE,(1-EXP(-$E$15*AV23/100*(1+$E$18)))/(1+$E$18),IF('Verwaltung (ausblenden)'!$D$11=TRUE,(1-EXP(-$E$15*(100-AV23)/100*(1-$E$18)))/(1-$E$18*EXP(-$E$15*(1-$E$18))),0))</f>
        <v>0.15809993597534092</v>
      </c>
      <c r="AW26" s="108">
        <f>IF('Verwaltung (ausblenden)'!$D$10=TRUE,(1-EXP(-$E$15*AW23/100*(1+$E$18)))/(1+$E$18),IF('Verwaltung (ausblenden)'!$D$11=TRUE,(1-EXP(-$E$15*(100-AW23)/100*(1-$E$18)))/(1-$E$18*EXP(-$E$15*(1-$E$18))),0))</f>
        <v>0.16084100245054717</v>
      </c>
      <c r="AX26" s="108">
        <f>IF('Verwaltung (ausblenden)'!$D$10=TRUE,(1-EXP(-$E$15*AX23/100*(1+$E$18)))/(1+$E$18),IF('Verwaltung (ausblenden)'!$D$11=TRUE,(1-EXP(-$E$15*(100-AX23)/100*(1-$E$18)))/(1-$E$18*EXP(-$E$15*(1-$E$18))),0))</f>
        <v>0.16354726377327725</v>
      </c>
      <c r="AY26" s="108">
        <f>IF('Verwaltung (ausblenden)'!$D$10=TRUE,(1-EXP(-$E$15*AY23/100*(1+$E$18)))/(1+$E$18),IF('Verwaltung (ausblenden)'!$D$11=TRUE,(1-EXP(-$E$15*(100-AY23)/100*(1-$E$18)))/(1-$E$18*EXP(-$E$15*(1-$E$18))),0))</f>
        <v>0.1662191618878073</v>
      </c>
      <c r="AZ26" s="108">
        <f>IF('Verwaltung (ausblenden)'!$D$10=TRUE,(1-EXP(-$E$15*AZ23/100*(1+$E$18)))/(1+$E$18),IF('Verwaltung (ausblenden)'!$D$11=TRUE,(1-EXP(-$E$15*(100-AZ23)/100*(1-$E$18)))/(1-$E$18*EXP(-$E$15*(1-$E$18))),0))</f>
        <v>0.16885713312675157</v>
      </c>
      <c r="BA26" s="108">
        <f>IF('Verwaltung (ausblenden)'!$D$10=TRUE,(1-EXP(-$E$15*BA23/100*(1+$E$18)))/(1+$E$18),IF('Verwaltung (ausblenden)'!$D$11=TRUE,(1-EXP(-$E$15*(100-BA23)/100*(1-$E$18)))/(1-$E$18*EXP(-$E$15*(1-$E$18))),0))</f>
        <v>0.17146160828231755</v>
      </c>
      <c r="BB26" s="108">
        <f>IF('Verwaltung (ausblenden)'!$D$10=TRUE,(1-EXP(-$E$15*BB23/100*(1+$E$18)))/(1+$E$18),IF('Verwaltung (ausblenden)'!$D$11=TRUE,(1-EXP(-$E$15*(100-BB23)/100*(1-$E$18)))/(1-$E$18*EXP(-$E$15*(1-$E$18))),0))</f>
        <v>0.17403301267665627</v>
      </c>
      <c r="BC26" s="108">
        <f>IF('Verwaltung (ausblenden)'!$D$10=TRUE,(1-EXP(-$E$15*BC23/100*(1+$E$18)))/(1+$E$18),IF('Verwaltung (ausblenden)'!$D$11=TRUE,(1-EXP(-$E$15*(100-BC23)/100*(1-$E$18)))/(1-$E$18*EXP(-$E$15*(1-$E$18))),0))</f>
        <v>0.1765717662313192</v>
      </c>
      <c r="BD26" s="108">
        <f>IF('Verwaltung (ausblenden)'!$D$10=TRUE,(1-EXP(-$E$15*BD23/100*(1+$E$18)))/(1+$E$18),IF('Verwaltung (ausblenden)'!$D$11=TRUE,(1-EXP(-$E$15*(100-BD23)/100*(1-$E$18)))/(1-$E$18*EXP(-$E$15*(1-$E$18))),0))</f>
        <v>0.17907828353583333</v>
      </c>
      <c r="BE26" s="108">
        <f>IF('Verwaltung (ausblenden)'!$D$10=TRUE,(1-EXP(-$E$15*BE23/100*(1+$E$18)))/(1+$E$18),IF('Verwaltung (ausblenden)'!$D$11=TRUE,(1-EXP(-$E$15*(100-BE23)/100*(1-$E$18)))/(1-$E$18*EXP(-$E$15*(1-$E$18))),0))</f>
        <v>0.18155297391540542</v>
      </c>
      <c r="BF26" s="108">
        <f>IF('Verwaltung (ausblenden)'!$D$10=TRUE,(1-EXP(-$E$15*BF23/100*(1+$E$18)))/(1+$E$18),IF('Verwaltung (ausblenden)'!$D$11=TRUE,(1-EXP(-$E$15*(100-BF23)/100*(1-$E$18)))/(1-$E$18*EXP(-$E$15*(1-$E$18))),0))</f>
        <v>0.18399624149776661</v>
      </c>
      <c r="BG26" s="108">
        <f>IF('Verwaltung (ausblenden)'!$D$10=TRUE,(1-EXP(-$E$15*BG23/100*(1+$E$18)))/(1+$E$18),IF('Verwaltung (ausblenden)'!$D$11=TRUE,(1-EXP(-$E$15*(100-BG23)/100*(1-$E$18)))/(1-$E$18*EXP(-$E$15*(1-$E$18))),0))</f>
        <v>0.18640848527916809</v>
      </c>
      <c r="BH26" s="108">
        <f>IF('Verwaltung (ausblenden)'!$D$10=TRUE,(1-EXP(-$E$15*BH23/100*(1+$E$18)))/(1+$E$18),IF('Verwaltung (ausblenden)'!$D$11=TRUE,(1-EXP(-$E$15*(100-BH23)/100*(1-$E$18)))/(1-$E$18*EXP(-$E$15*(1-$E$18))),0))</f>
        <v>0.18879009918953929</v>
      </c>
      <c r="BI26" s="108">
        <f>IF('Verwaltung (ausblenden)'!$D$10=TRUE,(1-EXP(-$E$15*BI23/100*(1+$E$18)))/(1+$E$18),IF('Verwaltung (ausblenden)'!$D$11=TRUE,(1-EXP(-$E$15*(100-BI23)/100*(1-$E$18)))/(1-$E$18*EXP(-$E$15*(1-$E$18))),0))</f>
        <v>0.19114147215681793</v>
      </c>
      <c r="BJ26" s="108">
        <f>IF('Verwaltung (ausblenden)'!$D$10=TRUE,(1-EXP(-$E$15*BJ23/100*(1+$E$18)))/(1+$E$18),IF('Verwaltung (ausblenden)'!$D$11=TRUE,(1-EXP(-$E$15*(100-BJ23)/100*(1-$E$18)))/(1-$E$18*EXP(-$E$15*(1-$E$18))),0))</f>
        <v>0.19346298817046392</v>
      </c>
      <c r="BK26" s="108">
        <f>IF('Verwaltung (ausblenden)'!$D$10=TRUE,(1-EXP(-$E$15*BK23/100*(1+$E$18)))/(1+$E$18),IF('Verwaltung (ausblenden)'!$D$11=TRUE,(1-EXP(-$E$15*(100-BK23)/100*(1-$E$18)))/(1-$E$18*EXP(-$E$15*(1-$E$18))),0))</f>
        <v>0.19575502634416642</v>
      </c>
      <c r="BL26" s="108">
        <f>IF('Verwaltung (ausblenden)'!$D$10=TRUE,(1-EXP(-$E$15*BL23/100*(1+$E$18)))/(1+$E$18),IF('Verwaltung (ausblenden)'!$D$11=TRUE,(1-EXP(-$E$15*(100-BL23)/100*(1-$E$18)))/(1-$E$18*EXP(-$E$15*(1-$E$18))),0))</f>
        <v>0.19801796097775479</v>
      </c>
      <c r="BM26" s="108">
        <f>IF('Verwaltung (ausblenden)'!$D$10=TRUE,(1-EXP(-$E$15*BM23/100*(1+$E$18)))/(1+$E$18),IF('Verwaltung (ausblenden)'!$D$11=TRUE,(1-EXP(-$E$15*(100-BM23)/100*(1-$E$18)))/(1-$E$18*EXP(-$E$15*(1-$E$18))),0))</f>
        <v>0.20025216161832335</v>
      </c>
      <c r="BN26" s="108">
        <f>IF('Verwaltung (ausblenden)'!$D$10=TRUE,(1-EXP(-$E$15*BN23/100*(1+$E$18)))/(1+$E$18),IF('Verwaltung (ausblenden)'!$D$11=TRUE,(1-EXP(-$E$15*(100-BN23)/100*(1-$E$18)))/(1-$E$18*EXP(-$E$15*(1-$E$18))),0))</f>
        <v>0.20245799312058002</v>
      </c>
      <c r="BO26" s="108">
        <f>IF('Verwaltung (ausblenden)'!$D$10=TRUE,(1-EXP(-$E$15*BO23/100*(1+$E$18)))/(1+$E$18),IF('Verwaltung (ausblenden)'!$D$11=TRUE,(1-EXP(-$E$15*(100-BO23)/100*(1-$E$18)))/(1-$E$18*EXP(-$E$15*(1-$E$18))),0))</f>
        <v>0.20463581570642878</v>
      </c>
      <c r="BP26" s="108">
        <f>IF('Verwaltung (ausblenden)'!$D$10=TRUE,(1-EXP(-$E$15*BP23/100*(1+$E$18)))/(1+$E$18),IF('Verwaltung (ausblenden)'!$D$11=TRUE,(1-EXP(-$E$15*(100-BP23)/100*(1-$E$18)))/(1-$E$18*EXP(-$E$15*(1-$E$18))),0))</f>
        <v>0.20678598502379539</v>
      </c>
      <c r="BQ26" s="108">
        <f>IF('Verwaltung (ausblenden)'!$D$10=TRUE,(1-EXP(-$E$15*BQ23/100*(1+$E$18)))/(1+$E$18),IF('Verwaltung (ausblenden)'!$D$11=TRUE,(1-EXP(-$E$15*(100-BQ23)/100*(1-$E$18)))/(1-$E$18*EXP(-$E$15*(1-$E$18))),0))</f>
        <v>0.20890885220470629</v>
      </c>
      <c r="BR26" s="108">
        <f>IF('Verwaltung (ausblenden)'!$D$10=TRUE,(1-EXP(-$E$15*BR23/100*(1+$E$18)))/(1+$E$18),IF('Verwaltung (ausblenden)'!$D$11=TRUE,(1-EXP(-$E$15*(100-BR23)/100*(1-$E$18)))/(1-$E$18*EXP(-$E$15*(1-$E$18))),0))</f>
        <v>0.21100476392262993</v>
      </c>
      <c r="BS26" s="108">
        <f>IF('Verwaltung (ausblenden)'!$D$10=TRUE,(1-EXP(-$E$15*BS23/100*(1+$E$18)))/(1+$E$18),IF('Verwaltung (ausblenden)'!$D$11=TRUE,(1-EXP(-$E$15*(100-BS23)/100*(1-$E$18)))/(1-$E$18*EXP(-$E$15*(1-$E$18))),0))</f>
        <v>0.21307406244909011</v>
      </c>
      <c r="BT26" s="108">
        <f>IF('Verwaltung (ausblenden)'!$D$10=TRUE,(1-EXP(-$E$15*BT23/100*(1+$E$18)))/(1+$E$18),IF('Verwaltung (ausblenden)'!$D$11=TRUE,(1-EXP(-$E$15*(100-BT23)/100*(1-$E$18)))/(1-$E$18*EXP(-$E$15*(1-$E$18))),0))</f>
        <v>0.2151170857095604</v>
      </c>
      <c r="BU26" s="108">
        <f>IF('Verwaltung (ausblenden)'!$D$10=TRUE,(1-EXP(-$E$15*BU23/100*(1+$E$18)))/(1+$E$18),IF('Verwaltung (ausblenden)'!$D$11=TRUE,(1-EXP(-$E$15*(100-BU23)/100*(1-$E$18)))/(1-$E$18*EXP(-$E$15*(1-$E$18))),0))</f>
        <v>0.21713416733864888</v>
      </c>
      <c r="BV26" s="108">
        <f>IF('Verwaltung (ausblenden)'!$D$10=TRUE,(1-EXP(-$E$15*BV23/100*(1+$E$18)))/(1+$E$18),IF('Verwaltung (ausblenden)'!$D$11=TRUE,(1-EXP(-$E$15*(100-BV23)/100*(1-$E$18)))/(1-$E$18*EXP(-$E$15*(1-$E$18))),0))</f>
        <v>0.2191256367345821</v>
      </c>
      <c r="BW26" s="108">
        <f>IF('Verwaltung (ausblenden)'!$D$10=TRUE,(1-EXP(-$E$15*BW23/100*(1+$E$18)))/(1+$E$18),IF('Verwaltung (ausblenden)'!$D$11=TRUE,(1-EXP(-$E$15*(100-BW23)/100*(1-$E$18)))/(1-$E$18*EXP(-$E$15*(1-$E$18))),0))</f>
        <v>0.22109181911299719</v>
      </c>
      <c r="BX26" s="108">
        <f>IF('Verwaltung (ausblenden)'!$D$10=TRUE,(1-EXP(-$E$15*BX23/100*(1+$E$18)))/(1+$E$18),IF('Verwaltung (ausblenden)'!$D$11=TRUE,(1-EXP(-$E$15*(100-BX23)/100*(1-$E$18)))/(1-$E$18*EXP(-$E$15*(1-$E$18))),0))</f>
        <v>0.22303303556005105</v>
      </c>
      <c r="BY26" s="108">
        <f>IF('Verwaltung (ausblenden)'!$D$10=TRUE,(1-EXP(-$E$15*BY23/100*(1+$E$18)))/(1+$E$18),IF('Verwaltung (ausblenden)'!$D$11=TRUE,(1-EXP(-$E$15*(100-BY23)/100*(1-$E$18)))/(1-$E$18*EXP(-$E$15*(1-$E$18))),0))</f>
        <v>0.22494960308485515</v>
      </c>
      <c r="BZ26" s="108">
        <f>IF('Verwaltung (ausblenden)'!$D$10=TRUE,(1-EXP(-$E$15*BZ23/100*(1+$E$18)))/(1+$E$18),IF('Verwaltung (ausblenden)'!$D$11=TRUE,(1-EXP(-$E$15*(100-BZ23)/100*(1-$E$18)))/(1-$E$18*EXP(-$E$15*(1-$E$18))),0))</f>
        <v>0.22684183467124452</v>
      </c>
      <c r="CA26" s="108">
        <f>IF('Verwaltung (ausblenden)'!$D$10=TRUE,(1-EXP(-$E$15*CA23/100*(1+$E$18)))/(1+$E$18),IF('Verwaltung (ausblenden)'!$D$11=TRUE,(1-EXP(-$E$15*(100-CA23)/100*(1-$E$18)))/(1-$E$18*EXP(-$E$15*(1-$E$18))),0))</f>
        <v>0.22871003932888911</v>
      </c>
      <c r="CB26" s="108">
        <f>IF('Verwaltung (ausblenden)'!$D$10=TRUE,(1-EXP(-$E$15*CB23/100*(1+$E$18)))/(1+$E$18),IF('Verwaltung (ausblenden)'!$D$11=TRUE,(1-EXP(-$E$15*(100-CB23)/100*(1-$E$18)))/(1-$E$18*EXP(-$E$15*(1-$E$18))),0))</f>
        <v>0.23055452214375685</v>
      </c>
      <c r="CC26" s="108">
        <f>IF('Verwaltung (ausblenden)'!$D$10=TRUE,(1-EXP(-$E$15*CC23/100*(1+$E$18)))/(1+$E$18),IF('Verwaltung (ausblenden)'!$D$11=TRUE,(1-EXP(-$E$15*(100-CC23)/100*(1-$E$18)))/(1-$E$18*EXP(-$E$15*(1-$E$18))),0))</f>
        <v>0.23237558432793512</v>
      </c>
      <c r="CD26" s="108">
        <f>IF('Verwaltung (ausblenden)'!$D$10=TRUE,(1-EXP(-$E$15*CD23/100*(1+$E$18)))/(1+$E$18),IF('Verwaltung (ausblenden)'!$D$11=TRUE,(1-EXP(-$E$15*(100-CD23)/100*(1-$E$18)))/(1-$E$18*EXP(-$E$15*(1-$E$18))),0))</f>
        <v>0.23417352326882032</v>
      </c>
      <c r="CE26" s="108">
        <f>IF('Verwaltung (ausblenden)'!$D$10=TRUE,(1-EXP(-$E$15*CE23/100*(1+$E$18)))/(1+$E$18),IF('Verwaltung (ausblenden)'!$D$11=TRUE,(1-EXP(-$E$15*(100-CE23)/100*(1-$E$18)))/(1-$E$18*EXP(-$E$15*(1-$E$18))),0))</f>
        <v>0.23594863257768228</v>
      </c>
      <c r="CF26" s="108">
        <f>IF('Verwaltung (ausblenden)'!$D$10=TRUE,(1-EXP(-$E$15*CF23/100*(1+$E$18)))/(1+$E$18),IF('Verwaltung (ausblenden)'!$D$11=TRUE,(1-EXP(-$E$15*(100-CF23)/100*(1-$E$18)))/(1-$E$18*EXP(-$E$15*(1-$E$18))),0))</f>
        <v>0.23770120213761239</v>
      </c>
      <c r="CG26" s="108">
        <f>IF('Verwaltung (ausblenden)'!$D$10=TRUE,(1-EXP(-$E$15*CG23/100*(1+$E$18)))/(1+$E$18),IF('Verwaltung (ausblenden)'!$D$11=TRUE,(1-EXP(-$E$15*(100-CG23)/100*(1-$E$18)))/(1-$E$18*EXP(-$E$15*(1-$E$18))),0))</f>
        <v>0.23943151815086275</v>
      </c>
      <c r="CH26" s="108">
        <f>IF('Verwaltung (ausblenden)'!$D$10=TRUE,(1-EXP(-$E$15*CH23/100*(1+$E$18)))/(1+$E$18),IF('Verwaltung (ausblenden)'!$D$11=TRUE,(1-EXP(-$E$15*(100-CH23)/100*(1-$E$18)))/(1-$E$18*EXP(-$E$15*(1-$E$18))),0))</f>
        <v>0.24113986318558425</v>
      </c>
      <c r="CI26" s="108">
        <f>IF('Verwaltung (ausblenden)'!$D$10=TRUE,(1-EXP(-$E$15*CI23/100*(1+$E$18)))/(1+$E$18),IF('Verwaltung (ausblenden)'!$D$11=TRUE,(1-EXP(-$E$15*(100-CI23)/100*(1-$E$18)))/(1-$E$18*EXP(-$E$15*(1-$E$18))),0))</f>
        <v>0.24282651622197116</v>
      </c>
      <c r="CJ26" s="108">
        <f>IF('Verwaltung (ausblenden)'!$D$10=TRUE,(1-EXP(-$E$15*CJ23/100*(1+$E$18)))/(1+$E$18),IF('Verwaltung (ausblenden)'!$D$11=TRUE,(1-EXP(-$E$15*(100-CJ23)/100*(1-$E$18)))/(1-$E$18*EXP(-$E$15*(1-$E$18))),0))</f>
        <v>0.24449175269781978</v>
      </c>
      <c r="CK26" s="108">
        <f>IF('Verwaltung (ausblenden)'!$D$10=TRUE,(1-EXP(-$E$15*CK23/100*(1+$E$18)))/(1+$E$18),IF('Verwaltung (ausblenden)'!$D$11=TRUE,(1-EXP(-$E$15*(100-CK23)/100*(1-$E$18)))/(1-$E$18*EXP(-$E$15*(1-$E$18))),0))</f>
        <v>0.24613584455350873</v>
      </c>
      <c r="CL26" s="108">
        <f>IF('Verwaltung (ausblenden)'!$D$10=TRUE,(1-EXP(-$E$15*CL23/100*(1+$E$18)))/(1+$E$18),IF('Verwaltung (ausblenden)'!$D$11=TRUE,(1-EXP(-$E$15*(100-CL23)/100*(1-$E$18)))/(1-$E$18*EXP(-$E$15*(1-$E$18))),0))</f>
        <v>0.24775906027640796</v>
      </c>
      <c r="CM26" s="108">
        <f>IF('Verwaltung (ausblenden)'!$D$10=TRUE,(1-EXP(-$E$15*CM23/100*(1+$E$18)))/(1+$E$18),IF('Verwaltung (ausblenden)'!$D$11=TRUE,(1-EXP(-$E$15*(100-CM23)/100*(1-$E$18)))/(1-$E$18*EXP(-$E$15*(1-$E$18))),0))</f>
        <v>0.24936166494472378</v>
      </c>
      <c r="CN26" s="108">
        <f>IF('Verwaltung (ausblenden)'!$D$10=TRUE,(1-EXP(-$E$15*CN23/100*(1+$E$18)))/(1+$E$18),IF('Verwaltung (ausblenden)'!$D$11=TRUE,(1-EXP(-$E$15*(100-CN23)/100*(1-$E$18)))/(1-$E$18*EXP(-$E$15*(1-$E$18))),0))</f>
        <v>0.2509439202707876</v>
      </c>
      <c r="CO26" s="108">
        <f>IF('Verwaltung (ausblenden)'!$D$10=TRUE,(1-EXP(-$E$15*CO23/100*(1+$E$18)))/(1+$E$18),IF('Verwaltung (ausblenden)'!$D$11=TRUE,(1-EXP(-$E$15*(100-CO23)/100*(1-$E$18)))/(1-$E$18*EXP(-$E$15*(1-$E$18))),0))</f>
        <v>0.25250608464379437</v>
      </c>
      <c r="CP26" s="108">
        <f>IF('Verwaltung (ausblenden)'!$D$10=TRUE,(1-EXP(-$E$15*CP23/100*(1+$E$18)))/(1+$E$18),IF('Verwaltung (ausblenden)'!$D$11=TRUE,(1-EXP(-$E$15*(100-CP23)/100*(1-$E$18)))/(1-$E$18*EXP(-$E$15*(1-$E$18))),0))</f>
        <v>0.25404841317199867</v>
      </c>
      <c r="CQ26" s="108">
        <f>IF('Verwaltung (ausblenden)'!$D$10=TRUE,(1-EXP(-$E$15*CQ23/100*(1+$E$18)))/(1+$E$18),IF('Verwaltung (ausblenden)'!$D$11=TRUE,(1-EXP(-$E$15*(100-CQ23)/100*(1-$E$18)))/(1-$E$18*EXP(-$E$15*(1-$E$18))),0))</f>
        <v>0.25557115772437539</v>
      </c>
      <c r="CR26" s="108">
        <f>IF('Verwaltung (ausblenden)'!$D$10=TRUE,(1-EXP(-$E$15*CR23/100*(1+$E$18)))/(1+$E$18),IF('Verwaltung (ausblenden)'!$D$11=TRUE,(1-EXP(-$E$15*(100-CR23)/100*(1-$E$18)))/(1-$E$18*EXP(-$E$15*(1-$E$18))),0))</f>
        <v>0.25707456697175063</v>
      </c>
      <c r="CS26" s="108">
        <f>IF('Verwaltung (ausblenden)'!$D$10=TRUE,(1-EXP(-$E$15*CS23/100*(1+$E$18)))/(1+$E$18),IF('Verwaltung (ausblenden)'!$D$11=TRUE,(1-EXP(-$E$15*(100-CS23)/100*(1-$E$18)))/(1-$E$18*EXP(-$E$15*(1-$E$18))),0))</f>
        <v>0.25855888642741071</v>
      </c>
      <c r="CT26" s="108">
        <f>IF('Verwaltung (ausblenden)'!$D$10=TRUE,(1-EXP(-$E$15*CT23/100*(1+$E$18)))/(1+$E$18),IF('Verwaltung (ausblenden)'!$D$11=TRUE,(1-EXP(-$E$15*(100-CT23)/100*(1-$E$18)))/(1-$E$18*EXP(-$E$15*(1-$E$18))),0))</f>
        <v>0.26002435848719602</v>
      </c>
      <c r="CU26" s="108">
        <f>IF('Verwaltung (ausblenden)'!$D$10=TRUE,(1-EXP(-$E$15*CU23/100*(1+$E$18)))/(1+$E$18),IF('Verwaltung (ausblenden)'!$D$11=TRUE,(1-EXP(-$E$15*(100-CU23)/100*(1-$E$18)))/(1-$E$18*EXP(-$E$15*(1-$E$18))),0))</f>
        <v>0.26147122246908472</v>
      </c>
      <c r="CV26" s="108">
        <f>IF('Verwaltung (ausblenden)'!$D$10=TRUE,(1-EXP(-$E$15*CV23/100*(1+$E$18)))/(1+$E$18),IF('Verwaltung (ausblenden)'!$D$11=TRUE,(1-EXP(-$E$15*(100-CV23)/100*(1-$E$18)))/(1-$E$18*EXP(-$E$15*(1-$E$18))),0))</f>
        <v>0.26289971465227496</v>
      </c>
      <c r="CW26" s="108">
        <f>IF('Verwaltung (ausblenden)'!$D$10=TRUE,(1-EXP(-$E$15*CW23/100*(1+$E$18)))/(1+$E$18),IF('Verwaltung (ausblenden)'!$D$11=TRUE,(1-EXP(-$E$15*(100-CW23)/100*(1-$E$18)))/(1-$E$18*EXP(-$E$15*(1-$E$18))),0))</f>
        <v>0.26431006831576981</v>
      </c>
      <c r="CX26" s="108">
        <f>IF('Verwaltung (ausblenden)'!$D$10=TRUE,(1-EXP(-$E$15*CX23/100*(1+$E$18)))/(1+$E$18),IF('Verwaltung (ausblenden)'!$D$11=TRUE,(1-EXP(-$E$15*(100-CX23)/100*(1-$E$18)))/(1-$E$18*EXP(-$E$15*(1-$E$18))),0))</f>
        <v>0.26570251377647308</v>
      </c>
      <c r="CY26" s="108">
        <f>IF('Verwaltung (ausblenden)'!$D$10=TRUE,(1-EXP(-$E$15*CY23/100*(1+$E$18)))/(1+$E$18),IF('Verwaltung (ausblenden)'!$D$11=TRUE,(1-EXP(-$E$15*(100-CY23)/100*(1-$E$18)))/(1-$E$18*EXP(-$E$15*(1-$E$18))),0))</f>
        <v>0.26707727842680101</v>
      </c>
      <c r="CZ26" s="108">
        <f>IF('Verwaltung (ausblenden)'!$D$10=TRUE,(1-EXP(-$E$15*CZ23/100*(1+$E$18)))/(1+$E$18),IF('Verwaltung (ausblenden)'!$D$11=TRUE,(1-EXP(-$E$15*(100-CZ23)/100*(1-$E$18)))/(1-$E$18*EXP(-$E$15*(1-$E$18))),0))</f>
        <v>0.26843458677181636</v>
      </c>
      <c r="DA26" s="108">
        <f>IF('Verwaltung (ausblenden)'!$D$10=TRUE,(1-EXP(-$E$15*DA23/100*(1+$E$18)))/(1+$E$18),IF('Verwaltung (ausblenden)'!$D$11=TRUE,(1-EXP(-$E$15*(100-DA23)/100*(1-$E$18)))/(1-$E$18*EXP(-$E$15*(1-$E$18))),0))</f>
        <v>0.26977466046589105</v>
      </c>
      <c r="DB26" s="109"/>
      <c r="DC26" s="107"/>
      <c r="DD26" s="42"/>
      <c r="DE26" s="42"/>
      <c r="DF26" s="42"/>
      <c r="DG26" s="42"/>
      <c r="DH26" s="42"/>
      <c r="DI26" s="42"/>
      <c r="DJ26" s="42"/>
      <c r="DK26" s="42"/>
      <c r="DL26" s="42"/>
      <c r="DM26" s="42"/>
      <c r="DN26" s="42"/>
    </row>
    <row r="27" spans="1:118" x14ac:dyDescent="0.25">
      <c r="B27" s="110"/>
      <c r="C27" s="104"/>
      <c r="D27" s="105"/>
      <c r="E27" s="11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9"/>
      <c r="DC27" s="107"/>
      <c r="DD27" s="42"/>
      <c r="DE27" s="42"/>
      <c r="DF27" s="42"/>
      <c r="DG27" s="42"/>
      <c r="DH27" s="42"/>
      <c r="DI27" s="42"/>
      <c r="DJ27" s="42"/>
      <c r="DK27" s="42"/>
      <c r="DL27" s="42"/>
      <c r="DM27" s="42"/>
      <c r="DN27" s="42"/>
    </row>
    <row r="28" spans="1:118" ht="18" x14ac:dyDescent="0.35">
      <c r="B28" s="103" t="s">
        <v>71</v>
      </c>
      <c r="C28" s="104" t="s">
        <v>74</v>
      </c>
      <c r="D28" s="105" t="s">
        <v>4</v>
      </c>
      <c r="E28" s="108">
        <f>(Interface!$D$17-Berechnung!E25*(Interface!$D$17-Interface!$D$22))*'Verwaltung (ausblenden)'!$C$17</f>
        <v>80</v>
      </c>
      <c r="F28" s="108">
        <f>(Interface!$D$17-Berechnung!F25*(Interface!$D$17-Interface!$D$22))*'Verwaltung (ausblenden)'!$C$17</f>
        <v>79.523053930864151</v>
      </c>
      <c r="G28" s="108">
        <f>(Interface!$D$17-Berechnung!G25*(Interface!$D$17-Interface!$D$22))*'Verwaltung (ausblenden)'!$C$17</f>
        <v>79.052163964639078</v>
      </c>
      <c r="H28" s="108">
        <f>(Interface!$D$17-Berechnung!H25*(Interface!$D$17-Interface!$D$22))*'Verwaltung (ausblenden)'!$C$17</f>
        <v>78.587253202939749</v>
      </c>
      <c r="I28" s="108">
        <f>(Interface!$D$17-Berechnung!I25*(Interface!$D$17-Interface!$D$22))*'Verwaltung (ausblenden)'!$C$17</f>
        <v>78.128245723811304</v>
      </c>
      <c r="J28" s="108">
        <f>(Interface!$D$17-Berechnung!J25*(Interface!$D$17-Interface!$D$22))*'Verwaltung (ausblenden)'!$C$17</f>
        <v>77.675066569330667</v>
      </c>
      <c r="K28" s="108">
        <f>(Interface!$D$17-Berechnung!K25*(Interface!$D$17-Interface!$D$22))*'Verwaltung (ausblenden)'!$C$17</f>
        <v>77.227641733365601</v>
      </c>
      <c r="L28" s="108">
        <f>(Interface!$D$17-Berechnung!L25*(Interface!$D$17-Interface!$D$22))*'Verwaltung (ausblenden)'!$C$17</f>
        <v>76.785898149489157</v>
      </c>
      <c r="M28" s="108">
        <f>(Interface!$D$17-Berechnung!M25*(Interface!$D$17-Interface!$D$22))*'Verwaltung (ausblenden)'!$C$17</f>
        <v>76.349763679047655</v>
      </c>
      <c r="N28" s="108">
        <f>(Interface!$D$17-Berechnung!N25*(Interface!$D$17-Interface!$D$22))*'Verwaltung (ausblenden)'!$C$17</f>
        <v>75.919167099380104</v>
      </c>
      <c r="O28" s="108">
        <f>(Interface!$D$17-Berechnung!O25*(Interface!$D$17-Interface!$D$22))*'Verwaltung (ausblenden)'!$C$17</f>
        <v>75.494038092187182</v>
      </c>
      <c r="P28" s="108">
        <f>(Interface!$D$17-Berechnung!P25*(Interface!$D$17-Interface!$D$22))*'Verwaltung (ausblenden)'!$C$17</f>
        <v>75.074307232048042</v>
      </c>
      <c r="Q28" s="108">
        <f>(Interface!$D$17-Berechnung!Q25*(Interface!$D$17-Interface!$D$22))*'Verwaltung (ausblenden)'!$C$17</f>
        <v>74.659905975082765</v>
      </c>
      <c r="R28" s="108">
        <f>(Interface!$D$17-Berechnung!R25*(Interface!$D$17-Interface!$D$22))*'Verwaltung (ausblenden)'!$C$17</f>
        <v>74.250766647758908</v>
      </c>
      <c r="S28" s="108">
        <f>(Interface!$D$17-Berechnung!S25*(Interface!$D$17-Interface!$D$22))*'Verwaltung (ausblenden)'!$C$17</f>
        <v>73.846822435840053</v>
      </c>
      <c r="T28" s="108">
        <f>(Interface!$D$17-Berechnung!T25*(Interface!$D$17-Interface!$D$22))*'Verwaltung (ausblenden)'!$C$17</f>
        <v>73.44800737347478</v>
      </c>
      <c r="U28" s="108">
        <f>(Interface!$D$17-Berechnung!U25*(Interface!$D$17-Interface!$D$22))*'Verwaltung (ausblenden)'!$C$17</f>
        <v>73.054256332424174</v>
      </c>
      <c r="V28" s="108">
        <f>(Interface!$D$17-Berechnung!V25*(Interface!$D$17-Interface!$D$22))*'Verwaltung (ausblenden)'!$C$17</f>
        <v>72.665505011426092</v>
      </c>
      <c r="W28" s="108">
        <f>(Interface!$D$17-Berechnung!W25*(Interface!$D$17-Interface!$D$22))*'Verwaltung (ausblenden)'!$C$17</f>
        <v>72.281689925694465</v>
      </c>
      <c r="X28" s="108">
        <f>(Interface!$D$17-Berechnung!X25*(Interface!$D$17-Interface!$D$22))*'Verwaltung (ausblenden)'!$C$17</f>
        <v>71.902748396551985</v>
      </c>
      <c r="Y28" s="108">
        <f>(Interface!$D$17-Berechnung!Y25*(Interface!$D$17-Interface!$D$22))*'Verwaltung (ausblenden)'!$C$17</f>
        <v>71.528618541194362</v>
      </c>
      <c r="Z28" s="108">
        <f>(Interface!$D$17-Berechnung!Z25*(Interface!$D$17-Interface!$D$22))*'Verwaltung (ausblenden)'!$C$17</f>
        <v>71.159239262584649</v>
      </c>
      <c r="AA28" s="108">
        <f>(Interface!$D$17-Berechnung!AA25*(Interface!$D$17-Interface!$D$22))*'Verwaltung (ausblenden)'!$C$17</f>
        <v>70.794550239475768</v>
      </c>
      <c r="AB28" s="108">
        <f>(Interface!$D$17-Berechnung!AB25*(Interface!$D$17-Interface!$D$22))*'Verwaltung (ausblenden)'!$C$17</f>
        <v>70.43449191655985</v>
      </c>
      <c r="AC28" s="108">
        <f>(Interface!$D$17-Berechnung!AC25*(Interface!$D$17-Interface!$D$22))*'Verwaltung (ausblenden)'!$C$17</f>
        <v>70.079005494742546</v>
      </c>
      <c r="AD28" s="108">
        <f>(Interface!$D$17-Berechnung!AD25*(Interface!$D$17-Interface!$D$22))*'Verwaltung (ausblenden)'!$C$17</f>
        <v>69.728032921540901</v>
      </c>
      <c r="AE28" s="108">
        <f>(Interface!$D$17-Berechnung!AE25*(Interface!$D$17-Interface!$D$22))*'Verwaltung (ausblenden)'!$C$17</f>
        <v>69.381516881603105</v>
      </c>
      <c r="AF28" s="108">
        <f>(Interface!$D$17-Berechnung!AF25*(Interface!$D$17-Interface!$D$22))*'Verwaltung (ausblenden)'!$C$17</f>
        <v>69.039400787348697</v>
      </c>
      <c r="AG28" s="108">
        <f>(Interface!$D$17-Berechnung!AG25*(Interface!$D$17-Interface!$D$22))*'Verwaltung (ausblenden)'!$C$17</f>
        <v>68.701628769727506</v>
      </c>
      <c r="AH28" s="108">
        <f>(Interface!$D$17-Berechnung!AH25*(Interface!$D$17-Interface!$D$22))*'Verwaltung (ausblenden)'!$C$17</f>
        <v>68.368145669096037</v>
      </c>
      <c r="AI28" s="108">
        <f>(Interface!$D$17-Berechnung!AI25*(Interface!$D$17-Interface!$D$22))*'Verwaltung (ausblenden)'!$C$17</f>
        <v>68.038897026209625</v>
      </c>
      <c r="AJ28" s="108">
        <f>(Interface!$D$17-Berechnung!AJ25*(Interface!$D$17-Interface!$D$22))*'Verwaltung (ausblenden)'!$C$17</f>
        <v>67.713829073329038</v>
      </c>
      <c r="AK28" s="108">
        <f>(Interface!$D$17-Berechnung!AK25*(Interface!$D$17-Interface!$D$22))*'Verwaltung (ausblenden)'!$C$17</f>
        <v>67.39288872543996</v>
      </c>
      <c r="AL28" s="108">
        <f>(Interface!$D$17-Berechnung!AL25*(Interface!$D$17-Interface!$D$22))*'Verwaltung (ausblenden)'!$C$17</f>
        <v>67.076023571583931</v>
      </c>
      <c r="AM28" s="108">
        <f>(Interface!$D$17-Berechnung!AM25*(Interface!$D$17-Interface!$D$22))*'Verwaltung (ausblenden)'!$C$17</f>
        <v>66.763181866299519</v>
      </c>
      <c r="AN28" s="108">
        <f>(Interface!$D$17-Berechnung!AN25*(Interface!$D$17-Interface!$D$22))*'Verwaltung (ausblenden)'!$C$17</f>
        <v>66.454312521171914</v>
      </c>
      <c r="AO28" s="108">
        <f>(Interface!$D$17-Berechnung!AO25*(Interface!$D$17-Interface!$D$22))*'Verwaltung (ausblenden)'!$C$17</f>
        <v>66.149365096490087</v>
      </c>
      <c r="AP28" s="108">
        <f>(Interface!$D$17-Berechnung!AP25*(Interface!$D$17-Interface!$D$22))*'Verwaltung (ausblenden)'!$C$17</f>
        <v>65.848289793009712</v>
      </c>
      <c r="AQ28" s="108">
        <f>(Interface!$D$17-Berechnung!AQ25*(Interface!$D$17-Interface!$D$22))*'Verwaltung (ausblenden)'!$C$17</f>
        <v>65.551037443820746</v>
      </c>
      <c r="AR28" s="108">
        <f>(Interface!$D$17-Berechnung!AR25*(Interface!$D$17-Interface!$D$22))*'Verwaltung (ausblenden)'!$C$17</f>
        <v>65.257559506318245</v>
      </c>
      <c r="AS28" s="108">
        <f>(Interface!$D$17-Berechnung!AS25*(Interface!$D$17-Interface!$D$22))*'Verwaltung (ausblenden)'!$C$17</f>
        <v>64.967808054275153</v>
      </c>
      <c r="AT28" s="108">
        <f>(Interface!$D$17-Berechnung!AT25*(Interface!$D$17-Interface!$D$22))*'Verwaltung (ausblenden)'!$C$17</f>
        <v>64.681735770015749</v>
      </c>
      <c r="AU28" s="108">
        <f>(Interface!$D$17-Berechnung!AU25*(Interface!$D$17-Interface!$D$22))*'Verwaltung (ausblenden)'!$C$17</f>
        <v>64.399295936688446</v>
      </c>
      <c r="AV28" s="108">
        <f>(Interface!$D$17-Berechnung!AV25*(Interface!$D$17-Interface!$D$22))*'Verwaltung (ausblenden)'!$C$17</f>
        <v>64.120442430636757</v>
      </c>
      <c r="AW28" s="108">
        <f>(Interface!$D$17-Berechnung!AW25*(Interface!$D$17-Interface!$D$22))*'Verwaltung (ausblenden)'!$C$17</f>
        <v>63.845129713867045</v>
      </c>
      <c r="AX28" s="108">
        <f>(Interface!$D$17-Berechnung!AX25*(Interface!$D$17-Interface!$D$22))*'Verwaltung (ausblenden)'!$C$17</f>
        <v>63.573312826612039</v>
      </c>
      <c r="AY28" s="108">
        <f>(Interface!$D$17-Berechnung!AY25*(Interface!$D$17-Interface!$D$22))*'Verwaltung (ausblenden)'!$C$17</f>
        <v>63.304947379988633</v>
      </c>
      <c r="AZ28" s="108">
        <f>(Interface!$D$17-Berechnung!AZ25*(Interface!$D$17-Interface!$D$22))*'Verwaltung (ausblenden)'!$C$17</f>
        <v>63.03998954874907</v>
      </c>
      <c r="BA28" s="108">
        <f>(Interface!$D$17-Berechnung!BA25*(Interface!$D$17-Interface!$D$22))*'Verwaltung (ausblenden)'!$C$17</f>
        <v>62.778396064124024</v>
      </c>
      <c r="BB28" s="108">
        <f>(Interface!$D$17-Berechnung!BB25*(Interface!$D$17-Interface!$D$22))*'Verwaltung (ausblenden)'!$C$17</f>
        <v>62.520124206756648</v>
      </c>
      <c r="BC28" s="108">
        <f>(Interface!$D$17-Berechnung!BC25*(Interface!$D$17-Interface!$D$22))*'Verwaltung (ausblenden)'!$C$17</f>
        <v>62.265131799726305</v>
      </c>
      <c r="BD28" s="108">
        <f>(Interface!$D$17-Berechnung!BD25*(Interface!$D$17-Interface!$D$22))*'Verwaltung (ausblenden)'!$C$17</f>
        <v>62.013377201660902</v>
      </c>
      <c r="BE28" s="108">
        <f>(Interface!$D$17-Berechnung!BE25*(Interface!$D$17-Interface!$D$22))*'Verwaltung (ausblenden)'!$C$17</f>
        <v>61.764819299936676</v>
      </c>
      <c r="BF28" s="108">
        <f>(Interface!$D$17-Berechnung!BF25*(Interface!$D$17-Interface!$D$22))*'Verwaltung (ausblenden)'!$C$17</f>
        <v>61.51941750396432</v>
      </c>
      <c r="BG28" s="108">
        <f>(Interface!$D$17-Berechnung!BG25*(Interface!$D$17-Interface!$D$22))*'Verwaltung (ausblenden)'!$C$17</f>
        <v>61.277131738560357</v>
      </c>
      <c r="BH28" s="108">
        <f>(Interface!$D$17-Berechnung!BH25*(Interface!$D$17-Interface!$D$22))*'Verwaltung (ausblenden)'!$C$17</f>
        <v>61.037922437402671</v>
      </c>
      <c r="BI28" s="108">
        <f>(Interface!$D$17-Berechnung!BI25*(Interface!$D$17-Interface!$D$22))*'Verwaltung (ausblenden)'!$C$17</f>
        <v>60.801750536569202</v>
      </c>
      <c r="BJ28" s="108">
        <f>(Interface!$D$17-Berechnung!BJ25*(Interface!$D$17-Interface!$D$22))*'Verwaltung (ausblenden)'!$C$17</f>
        <v>60.568577468158608</v>
      </c>
      <c r="BK28" s="108">
        <f>(Interface!$D$17-Berechnung!BK25*(Interface!$D$17-Interface!$D$22))*'Verwaltung (ausblenden)'!$C$17</f>
        <v>60.338365153991916</v>
      </c>
      <c r="BL28" s="108">
        <f>(Interface!$D$17-Berechnung!BL25*(Interface!$D$17-Interface!$D$22))*'Verwaltung (ausblenden)'!$C$17</f>
        <v>60.111075999394309</v>
      </c>
      <c r="BM28" s="108">
        <f>(Interface!$D$17-Berechnung!BM25*(Interface!$D$17-Interface!$D$22))*'Verwaltung (ausblenden)'!$C$17</f>
        <v>59.88667288705561</v>
      </c>
      <c r="BN28" s="108">
        <f>(Interface!$D$17-Berechnung!BN25*(Interface!$D$17-Interface!$D$22))*'Verwaltung (ausblenden)'!$C$17</f>
        <v>59.665119170968943</v>
      </c>
      <c r="BO28" s="108">
        <f>(Interface!$D$17-Berechnung!BO25*(Interface!$D$17-Interface!$D$22))*'Verwaltung (ausblenden)'!$C$17</f>
        <v>59.446378670446293</v>
      </c>
      <c r="BP28" s="108">
        <f>(Interface!$D$17-Berechnung!BP25*(Interface!$D$17-Interface!$D$22))*'Verwaltung (ausblenden)'!$C$17</f>
        <v>59.230415664209985</v>
      </c>
      <c r="BQ28" s="108">
        <f>(Interface!$D$17-Berechnung!BQ25*(Interface!$D$17-Interface!$D$22))*'Verwaltung (ausblenden)'!$C$17</f>
        <v>59.017194884559295</v>
      </c>
      <c r="BR28" s="108">
        <f>(Interface!$D$17-Berechnung!BR25*(Interface!$D$17-Interface!$D$22))*'Verwaltung (ausblenden)'!$C$17</f>
        <v>58.806681511611046</v>
      </c>
      <c r="BS28" s="108">
        <f>(Interface!$D$17-Berechnung!BS25*(Interface!$D$17-Interface!$D$22))*'Verwaltung (ausblenden)'!$C$17</f>
        <v>58.598841167613394</v>
      </c>
      <c r="BT28" s="108">
        <f>(Interface!$D$17-Berechnung!BT25*(Interface!$D$17-Interface!$D$22))*'Verwaltung (ausblenden)'!$C$17</f>
        <v>58.393639911331753</v>
      </c>
      <c r="BU28" s="108">
        <f>(Interface!$D$17-Berechnung!BU25*(Interface!$D$17-Interface!$D$22))*'Verwaltung (ausblenden)'!$C$17</f>
        <v>58.191044232506101</v>
      </c>
      <c r="BV28" s="108">
        <f>(Interface!$D$17-Berechnung!BV25*(Interface!$D$17-Interface!$D$22))*'Verwaltung (ausblenden)'!$C$17</f>
        <v>57.991021046378577</v>
      </c>
      <c r="BW28" s="108">
        <f>(Interface!$D$17-Berechnung!BW25*(Interface!$D$17-Interface!$D$22))*'Verwaltung (ausblenden)'!$C$17</f>
        <v>57.79353768829057</v>
      </c>
      <c r="BX28" s="108">
        <f>(Interface!$D$17-Berechnung!BX25*(Interface!$D$17-Interface!$D$22))*'Verwaltung (ausblenden)'!$C$17</f>
        <v>57.598561908348465</v>
      </c>
      <c r="BY28" s="108">
        <f>(Interface!$D$17-Berechnung!BY25*(Interface!$D$17-Interface!$D$22))*'Verwaltung (ausblenden)'!$C$17</f>
        <v>57.406061866157145</v>
      </c>
      <c r="BZ28" s="108">
        <f>(Interface!$D$17-Berechnung!BZ25*(Interface!$D$17-Interface!$D$22))*'Verwaltung (ausblenden)'!$C$17</f>
        <v>57.216006125620197</v>
      </c>
      <c r="CA28" s="108">
        <f>(Interface!$D$17-Berechnung!CA25*(Interface!$D$17-Interface!$D$22))*'Verwaltung (ausblenden)'!$C$17</f>
        <v>57.02836364980638</v>
      </c>
      <c r="CB28" s="108">
        <f>(Interface!$D$17-Berechnung!CB25*(Interface!$D$17-Interface!$D$22))*'Verwaltung (ausblenden)'!$C$17</f>
        <v>56.843103795881063</v>
      </c>
      <c r="CC28" s="108">
        <f>(Interface!$D$17-Berechnung!CC25*(Interface!$D$17-Interface!$D$22))*'Verwaltung (ausblenden)'!$C$17</f>
        <v>56.660196310102194</v>
      </c>
      <c r="CD28" s="108">
        <f>(Interface!$D$17-Berechnung!CD25*(Interface!$D$17-Interface!$D$22))*'Verwaltung (ausblenden)'!$C$17</f>
        <v>56.479611322879691</v>
      </c>
      <c r="CE28" s="108">
        <f>(Interface!$D$17-Berechnung!CE25*(Interface!$D$17-Interface!$D$22))*'Verwaltung (ausblenden)'!$C$17</f>
        <v>56.301319343897589</v>
      </c>
      <c r="CF28" s="108">
        <f>(Interface!$D$17-Berechnung!CF25*(Interface!$D$17-Interface!$D$22))*'Verwaltung (ausblenden)'!$C$17</f>
        <v>56.125291257298215</v>
      </c>
      <c r="CG28" s="108">
        <f>(Interface!$D$17-Berechnung!CG25*(Interface!$D$17-Interface!$D$22))*'Verwaltung (ausblenden)'!$C$17</f>
        <v>55.951498316927342</v>
      </c>
      <c r="CH28" s="108">
        <f>(Interface!$D$17-Berechnung!CH25*(Interface!$D$17-Interface!$D$22))*'Verwaltung (ausblenden)'!$C$17</f>
        <v>55.779912141639912</v>
      </c>
      <c r="CI28" s="108">
        <f>(Interface!$D$17-Berechnung!CI25*(Interface!$D$17-Interface!$D$22))*'Verwaltung (ausblenden)'!$C$17</f>
        <v>55.610504710665218</v>
      </c>
      <c r="CJ28" s="108">
        <f>(Interface!$D$17-Berechnung!CJ25*(Interface!$D$17-Interface!$D$22))*'Verwaltung (ausblenden)'!$C$17</f>
        <v>55.443248359030989</v>
      </c>
      <c r="CK28" s="108">
        <f>(Interface!$D$17-Berechnung!CK25*(Interface!$D$17-Interface!$D$22))*'Verwaltung (ausblenden)'!$C$17</f>
        <v>55.278115773045585</v>
      </c>
      <c r="CL28" s="108">
        <f>(Interface!$D$17-Berechnung!CL25*(Interface!$D$17-Interface!$D$22))*'Verwaltung (ausblenden)'!$C$17</f>
        <v>55.115079985837582</v>
      </c>
      <c r="CM28" s="108">
        <f>(Interface!$D$17-Berechnung!CM25*(Interface!$D$17-Interface!$D$22))*'Verwaltung (ausblenden)'!$C$17</f>
        <v>54.954114372951942</v>
      </c>
      <c r="CN28" s="108">
        <f>(Interface!$D$17-Berechnung!CN25*(Interface!$D$17-Interface!$D$22))*'Verwaltung (ausblenden)'!$C$17</f>
        <v>54.795192648002093</v>
      </c>
      <c r="CO28" s="108">
        <f>(Interface!$D$17-Berechnung!CO25*(Interface!$D$17-Interface!$D$22))*'Verwaltung (ausblenden)'!$C$17</f>
        <v>54.638288858377294</v>
      </c>
      <c r="CP28" s="108">
        <f>(Interface!$D$17-Berechnung!CP25*(Interface!$D$17-Interface!$D$22))*'Verwaltung (ausblenden)'!$C$17</f>
        <v>54.483377381004459</v>
      </c>
      <c r="CQ28" s="108">
        <f>(Interface!$D$17-Berechnung!CQ25*(Interface!$D$17-Interface!$D$22))*'Verwaltung (ausblenden)'!$C$17</f>
        <v>54.330432918163737</v>
      </c>
      <c r="CR28" s="108">
        <f>(Interface!$D$17-Berechnung!CR25*(Interface!$D$17-Interface!$D$22))*'Verwaltung (ausblenden)'!$C$17</f>
        <v>54.179430493357373</v>
      </c>
      <c r="CS28" s="108">
        <f>(Interface!$D$17-Berechnung!CS25*(Interface!$D$17-Interface!$D$22))*'Verwaltung (ausblenden)'!$C$17</f>
        <v>54.030345447230872</v>
      </c>
      <c r="CT28" s="108">
        <f>(Interface!$D$17-Berechnung!CT25*(Interface!$D$17-Interface!$D$22))*'Verwaltung (ausblenden)'!$C$17</f>
        <v>53.883153433546042</v>
      </c>
      <c r="CU28" s="108">
        <f>(Interface!$D$17-Berechnung!CU25*(Interface!$D$17-Interface!$D$22))*'Verwaltung (ausblenden)'!$C$17</f>
        <v>53.737830415205131</v>
      </c>
      <c r="CV28" s="108">
        <f>(Interface!$D$17-Berechnung!CV25*(Interface!$D$17-Interface!$D$22))*'Verwaltung (ausblenden)'!$C$17</f>
        <v>53.594352660325505</v>
      </c>
      <c r="CW28" s="108">
        <f>(Interface!$D$17-Berechnung!CW25*(Interface!$D$17-Interface!$D$22))*'Verwaltung (ausblenden)'!$C$17</f>
        <v>53.452696738364082</v>
      </c>
      <c r="CX28" s="108">
        <f>(Interface!$D$17-Berechnung!CX25*(Interface!$D$17-Interface!$D$22))*'Verwaltung (ausblenden)'!$C$17</f>
        <v>53.312839516291042</v>
      </c>
      <c r="CY28" s="108">
        <f>(Interface!$D$17-Berechnung!CY25*(Interface!$D$17-Interface!$D$22))*'Verwaltung (ausblenden)'!$C$17</f>
        <v>53.17475815481211</v>
      </c>
      <c r="CZ28" s="108">
        <f>(Interface!$D$17-Berechnung!CZ25*(Interface!$D$17-Interface!$D$22))*'Verwaltung (ausblenden)'!$C$17</f>
        <v>53.038430104638763</v>
      </c>
      <c r="DA28" s="108">
        <f>(Interface!$D$17-Berechnung!DA25*(Interface!$D$17-Interface!$D$22))*'Verwaltung (ausblenden)'!$C$17</f>
        <v>52.903833102805905</v>
      </c>
      <c r="DB28" s="106"/>
      <c r="DC28" s="107"/>
      <c r="DD28" s="42"/>
      <c r="DE28" s="42"/>
      <c r="DF28" s="42"/>
      <c r="DG28" s="42"/>
      <c r="DH28" s="42"/>
      <c r="DI28" s="42"/>
      <c r="DJ28" s="42"/>
      <c r="DK28" s="42"/>
      <c r="DL28" s="42"/>
      <c r="DM28" s="42"/>
      <c r="DN28" s="42"/>
    </row>
    <row r="29" spans="1:118" ht="18" x14ac:dyDescent="0.35">
      <c r="B29" s="103" t="s">
        <v>70</v>
      </c>
      <c r="C29" s="104" t="s">
        <v>75</v>
      </c>
      <c r="D29" s="105" t="s">
        <v>4</v>
      </c>
      <c r="E29" s="108">
        <f>(Interface!$D$22+(Interface!$D$17-Interface!$D$22)*Berechnung!E26)*'Verwaltung (ausblenden)'!$C$17</f>
        <v>20</v>
      </c>
      <c r="F29" s="108">
        <f>(Interface!$D$22+(Interface!$D$17-Interface!$D$22)*Berechnung!F26)*'Verwaltung (ausblenden)'!$C$17</f>
        <v>20.284914019794414</v>
      </c>
      <c r="G29" s="108">
        <f>(Interface!$D$22+(Interface!$D$17-Interface!$D$22)*Berechnung!G26)*'Verwaltung (ausblenden)'!$C$17</f>
        <v>20.56621029591453</v>
      </c>
      <c r="H29" s="108">
        <f>(Interface!$D$22+(Interface!$D$17-Interface!$D$22)*Berechnung!H26)*'Verwaltung (ausblenden)'!$C$17</f>
        <v>20.843934765268965</v>
      </c>
      <c r="I29" s="108">
        <f>(Interface!$D$22+(Interface!$D$17-Interface!$D$22)*Berechnung!I26)*'Verwaltung (ausblenden)'!$C$17</f>
        <v>21.118132781474728</v>
      </c>
      <c r="J29" s="108">
        <f>(Interface!$D$22+(Interface!$D$17-Interface!$D$22)*Berechnung!J26)*'Verwaltung (ausblenden)'!$C$17</f>
        <v>21.38884912226364</v>
      </c>
      <c r="K29" s="108">
        <f>(Interface!$D$22+(Interface!$D$17-Interface!$D$22)*Berechnung!K26)*'Verwaltung (ausblenden)'!$C$17</f>
        <v>21.656127996794744</v>
      </c>
      <c r="L29" s="108">
        <f>(Interface!$D$22+(Interface!$D$17-Interface!$D$22)*Berechnung!L26)*'Verwaltung (ausblenden)'!$C$17</f>
        <v>21.920013052873859</v>
      </c>
      <c r="M29" s="108">
        <f>(Interface!$D$22+(Interface!$D$17-Interface!$D$22)*Berechnung!M26)*'Verwaltung (ausblenden)'!$C$17</f>
        <v>22.180547384081446</v>
      </c>
      <c r="N29" s="108">
        <f>(Interface!$D$22+(Interface!$D$17-Interface!$D$22)*Berechnung!N26)*'Verwaltung (ausblenden)'!$C$17</f>
        <v>22.437773536809978</v>
      </c>
      <c r="O29" s="108">
        <f>(Interface!$D$22+(Interface!$D$17-Interface!$D$22)*Berechnung!O26)*'Verwaltung (ausblenden)'!$C$17</f>
        <v>22.691733517211958</v>
      </c>
      <c r="P29" s="108">
        <f>(Interface!$D$22+(Interface!$D$17-Interface!$D$22)*Berechnung!P26)*'Verwaltung (ausblenden)'!$C$17</f>
        <v>22.942468798059714</v>
      </c>
      <c r="Q29" s="108">
        <f>(Interface!$D$22+(Interface!$D$17-Interface!$D$22)*Berechnung!Q26)*'Verwaltung (ausblenden)'!$C$17</f>
        <v>23.190020325518059</v>
      </c>
      <c r="R29" s="108">
        <f>(Interface!$D$22+(Interface!$D$17-Interface!$D$22)*Berechnung!R26)*'Verwaltung (ausblenden)'!$C$17</f>
        <v>23.434428525830995</v>
      </c>
      <c r="S29" s="108">
        <f>(Interface!$D$22+(Interface!$D$17-Interface!$D$22)*Berechnung!S26)*'Verwaltung (ausblenden)'!$C$17</f>
        <v>23.675733311923508</v>
      </c>
      <c r="T29" s="108">
        <f>(Interface!$D$22+(Interface!$D$17-Interface!$D$22)*Berechnung!T26)*'Verwaltung (ausblenden)'!$C$17</f>
        <v>23.913974089919485</v>
      </c>
      <c r="U29" s="108">
        <f>(Interface!$D$22+(Interface!$D$17-Interface!$D$22)*Berechnung!U26)*'Verwaltung (ausblenden)'!$C$17</f>
        <v>24.149189765576956</v>
      </c>
      <c r="V29" s="108">
        <f>(Interface!$D$22+(Interface!$D$17-Interface!$D$22)*Berechnung!V26)*'Verwaltung (ausblenden)'!$C$17</f>
        <v>24.381418750641522</v>
      </c>
      <c r="W29" s="108">
        <f>(Interface!$D$22+(Interface!$D$17-Interface!$D$22)*Berechnung!W26)*'Verwaltung (ausblenden)'!$C$17</f>
        <v>24.610698969119191</v>
      </c>
      <c r="X29" s="108">
        <f>(Interface!$D$22+(Interface!$D$17-Interface!$D$22)*Berechnung!X26)*'Verwaltung (ausblenden)'!$C$17</f>
        <v>24.837067863469542</v>
      </c>
      <c r="Y29" s="108">
        <f>(Interface!$D$22+(Interface!$D$17-Interface!$D$22)*Berechnung!Y26)*'Verwaltung (ausblenden)'!$C$17</f>
        <v>25.060562400720215</v>
      </c>
      <c r="Z29" s="108">
        <f>(Interface!$D$22+(Interface!$D$17-Interface!$D$22)*Berechnung!Z26)*'Verwaltung (ausblenden)'!$C$17</f>
        <v>25.281219078503799</v>
      </c>
      <c r="AA29" s="108">
        <f>(Interface!$D$22+(Interface!$D$17-Interface!$D$22)*Berechnung!AA26)*'Verwaltung (ausblenden)'!$C$17</f>
        <v>25.49907393101806</v>
      </c>
      <c r="AB29" s="108">
        <f>(Interface!$D$22+(Interface!$D$17-Interface!$D$22)*Berechnung!AB26)*'Verwaltung (ausblenden)'!$C$17</f>
        <v>25.714162534910486</v>
      </c>
      <c r="AC29" s="108">
        <f>(Interface!$D$22+(Interface!$D$17-Interface!$D$22)*Berechnung!AC26)*'Verwaltung (ausblenden)'!$C$17</f>
        <v>25.926520015088084</v>
      </c>
      <c r="AD29" s="108">
        <f>(Interface!$D$22+(Interface!$D$17-Interface!$D$22)*Berechnung!AD26)*'Verwaltung (ausblenden)'!$C$17</f>
        <v>26.136181050453466</v>
      </c>
      <c r="AE29" s="108">
        <f>(Interface!$D$22+(Interface!$D$17-Interface!$D$22)*Berechnung!AE26)*'Verwaltung (ausblenden)'!$C$17</f>
        <v>26.343179879568034</v>
      </c>
      <c r="AF29" s="108">
        <f>(Interface!$D$22+(Interface!$D$17-Interface!$D$22)*Berechnung!AF26)*'Verwaltung (ausblenden)'!$C$17</f>
        <v>26.547550306243309</v>
      </c>
      <c r="AG29" s="108">
        <f>(Interface!$D$22+(Interface!$D$17-Interface!$D$22)*Berechnung!AG26)*'Verwaltung (ausblenden)'!$C$17</f>
        <v>26.749325705061228</v>
      </c>
      <c r="AH29" s="108">
        <f>(Interface!$D$22+(Interface!$D$17-Interface!$D$22)*Berechnung!AH26)*'Verwaltung (ausblenden)'!$C$17</f>
        <v>26.948539026824353</v>
      </c>
      <c r="AI29" s="108">
        <f>(Interface!$D$22+(Interface!$D$17-Interface!$D$22)*Berechnung!AI26)*'Verwaltung (ausblenden)'!$C$17</f>
        <v>27.145222803936903</v>
      </c>
      <c r="AJ29" s="108">
        <f>(Interface!$D$22+(Interface!$D$17-Interface!$D$22)*Berechnung!AJ26)*'Verwaltung (ausblenden)'!$C$17</f>
        <v>27.339409155717419</v>
      </c>
      <c r="AK29" s="108">
        <f>(Interface!$D$22+(Interface!$D$17-Interface!$D$22)*Berechnung!AK26)*'Verwaltung (ausblenden)'!$C$17</f>
        <v>27.531129793643995</v>
      </c>
      <c r="AL29" s="108">
        <f>(Interface!$D$22+(Interface!$D$17-Interface!$D$22)*Berechnung!AL26)*'Verwaltung (ausblenden)'!$C$17</f>
        <v>27.720416026532892</v>
      </c>
      <c r="AM29" s="108">
        <f>(Interface!$D$22+(Interface!$D$17-Interface!$D$22)*Berechnung!AM26)*'Verwaltung (ausblenden)'!$C$17</f>
        <v>27.907298765651422</v>
      </c>
      <c r="AN29" s="108">
        <f>(Interface!$D$22+(Interface!$D$17-Interface!$D$22)*Berechnung!AN26)*'Verwaltung (ausblenden)'!$C$17</f>
        <v>28.091808529765881</v>
      </c>
      <c r="AO29" s="108">
        <f>(Interface!$D$22+(Interface!$D$17-Interface!$D$22)*Berechnung!AO26)*'Verwaltung (ausblenden)'!$C$17</f>
        <v>28.273975450125391</v>
      </c>
      <c r="AP29" s="108">
        <f>(Interface!$D$22+(Interface!$D$17-Interface!$D$22)*Berechnung!AP26)*'Verwaltung (ausblenden)'!$C$17</f>
        <v>28.453829275382489</v>
      </c>
      <c r="AQ29" s="108">
        <f>(Interface!$D$22+(Interface!$D$17-Interface!$D$22)*Berechnung!AQ26)*'Verwaltung (ausblenden)'!$C$17</f>
        <v>28.631399376451164</v>
      </c>
      <c r="AR29" s="108">
        <f>(Interface!$D$22+(Interface!$D$17-Interface!$D$22)*Berechnung!AR26)*'Verwaltung (ausblenden)'!$C$17</f>
        <v>28.806714751303318</v>
      </c>
      <c r="AS29" s="108">
        <f>(Interface!$D$22+(Interface!$D$17-Interface!$D$22)*Berechnung!AS26)*'Verwaltung (ausblenden)'!$C$17</f>
        <v>28.979804029704205</v>
      </c>
      <c r="AT29" s="108">
        <f>(Interface!$D$22+(Interface!$D$17-Interface!$D$22)*Berechnung!AT26)*'Verwaltung (ausblenden)'!$C$17</f>
        <v>29.150695477887844</v>
      </c>
      <c r="AU29" s="108">
        <f>(Interface!$D$22+(Interface!$D$17-Interface!$D$22)*Berechnung!AU26)*'Verwaltung (ausblenden)'!$C$17</f>
        <v>29.319417003172966</v>
      </c>
      <c r="AV29" s="108">
        <f>(Interface!$D$22+(Interface!$D$17-Interface!$D$22)*Berechnung!AV26)*'Verwaltung (ausblenden)'!$C$17</f>
        <v>29.485996158520457</v>
      </c>
      <c r="AW29" s="108">
        <f>(Interface!$D$22+(Interface!$D$17-Interface!$D$22)*Berechnung!AW26)*'Verwaltung (ausblenden)'!$C$17</f>
        <v>29.650460147032831</v>
      </c>
      <c r="AX29" s="108">
        <f>(Interface!$D$22+(Interface!$D$17-Interface!$D$22)*Berechnung!AX26)*'Verwaltung (ausblenden)'!$C$17</f>
        <v>29.812835826396636</v>
      </c>
      <c r="AY29" s="108">
        <f>(Interface!$D$22+(Interface!$D$17-Interface!$D$22)*Berechnung!AY26)*'Verwaltung (ausblenden)'!$C$17</f>
        <v>29.973149713268437</v>
      </c>
      <c r="AZ29" s="108">
        <f>(Interface!$D$22+(Interface!$D$17-Interface!$D$22)*Berechnung!AZ26)*'Verwaltung (ausblenden)'!$C$17</f>
        <v>30.131427987605093</v>
      </c>
      <c r="BA29" s="108">
        <f>(Interface!$D$22+(Interface!$D$17-Interface!$D$22)*Berechnung!BA26)*'Verwaltung (ausblenden)'!$C$17</f>
        <v>30.287696496939052</v>
      </c>
      <c r="BB29" s="108">
        <f>(Interface!$D$22+(Interface!$D$17-Interface!$D$22)*Berechnung!BB26)*'Verwaltung (ausblenden)'!$C$17</f>
        <v>30.441980760599378</v>
      </c>
      <c r="BC29" s="108">
        <f>(Interface!$D$22+(Interface!$D$17-Interface!$D$22)*Berechnung!BC26)*'Verwaltung (ausblenden)'!$C$17</f>
        <v>30.594305973879152</v>
      </c>
      <c r="BD29" s="108">
        <f>(Interface!$D$22+(Interface!$D$17-Interface!$D$22)*Berechnung!BD26)*'Verwaltung (ausblenden)'!$C$17</f>
        <v>30.744697012149999</v>
      </c>
      <c r="BE29" s="108">
        <f>(Interface!$D$22+(Interface!$D$17-Interface!$D$22)*Berechnung!BE26)*'Verwaltung (ausblenden)'!$C$17</f>
        <v>30.893178434924323</v>
      </c>
      <c r="BF29" s="108">
        <f>(Interface!$D$22+(Interface!$D$17-Interface!$D$22)*Berechnung!BF26)*'Verwaltung (ausblenden)'!$C$17</f>
        <v>31.039774489865998</v>
      </c>
      <c r="BG29" s="108">
        <f>(Interface!$D$22+(Interface!$D$17-Interface!$D$22)*Berechnung!BG26)*'Verwaltung (ausblenden)'!$C$17</f>
        <v>31.184509116750085</v>
      </c>
      <c r="BH29" s="108">
        <f>(Interface!$D$22+(Interface!$D$17-Interface!$D$22)*Berechnung!BH26)*'Verwaltung (ausblenden)'!$C$17</f>
        <v>31.327405951372356</v>
      </c>
      <c r="BI29" s="108">
        <f>(Interface!$D$22+(Interface!$D$17-Interface!$D$22)*Berechnung!BI26)*'Verwaltung (ausblenden)'!$C$17</f>
        <v>31.468488329409077</v>
      </c>
      <c r="BJ29" s="108">
        <f>(Interface!$D$22+(Interface!$D$17-Interface!$D$22)*Berechnung!BJ26)*'Verwaltung (ausblenden)'!$C$17</f>
        <v>31.607779290227835</v>
      </c>
      <c r="BK29" s="108">
        <f>(Interface!$D$22+(Interface!$D$17-Interface!$D$22)*Berechnung!BK26)*'Verwaltung (ausblenden)'!$C$17</f>
        <v>31.745301580649986</v>
      </c>
      <c r="BL29" s="108">
        <f>(Interface!$D$22+(Interface!$D$17-Interface!$D$22)*Berechnung!BL26)*'Verwaltung (ausblenden)'!$C$17</f>
        <v>31.881077658665287</v>
      </c>
      <c r="BM29" s="108">
        <f>(Interface!$D$22+(Interface!$D$17-Interface!$D$22)*Berechnung!BM26)*'Verwaltung (ausblenden)'!$C$17</f>
        <v>32.015129697099397</v>
      </c>
      <c r="BN29" s="108">
        <f>(Interface!$D$22+(Interface!$D$17-Interface!$D$22)*Berechnung!BN26)*'Verwaltung (ausblenden)'!$C$17</f>
        <v>32.147479587234798</v>
      </c>
      <c r="BO29" s="108">
        <f>(Interface!$D$22+(Interface!$D$17-Interface!$D$22)*Berechnung!BO26)*'Verwaltung (ausblenden)'!$C$17</f>
        <v>32.278148942385727</v>
      </c>
      <c r="BP29" s="108">
        <f>(Interface!$D$22+(Interface!$D$17-Interface!$D$22)*Berechnung!BP26)*'Verwaltung (ausblenden)'!$C$17</f>
        <v>32.407159101427723</v>
      </c>
      <c r="BQ29" s="108">
        <f>(Interface!$D$22+(Interface!$D$17-Interface!$D$22)*Berechnung!BQ26)*'Verwaltung (ausblenden)'!$C$17</f>
        <v>32.534531132282375</v>
      </c>
      <c r="BR29" s="108">
        <f>(Interface!$D$22+(Interface!$D$17-Interface!$D$22)*Berechnung!BR26)*'Verwaltung (ausblenden)'!$C$17</f>
        <v>32.660285835357797</v>
      </c>
      <c r="BS29" s="108">
        <f>(Interface!$D$22+(Interface!$D$17-Interface!$D$22)*Berechnung!BS26)*'Verwaltung (ausblenden)'!$C$17</f>
        <v>32.784443746945406</v>
      </c>
      <c r="BT29" s="108">
        <f>(Interface!$D$22+(Interface!$D$17-Interface!$D$22)*Berechnung!BT26)*'Verwaltung (ausblenden)'!$C$17</f>
        <v>32.907025142573623</v>
      </c>
      <c r="BU29" s="108">
        <f>(Interface!$D$22+(Interface!$D$17-Interface!$D$22)*Berechnung!BU26)*'Verwaltung (ausblenden)'!$C$17</f>
        <v>33.028050040318931</v>
      </c>
      <c r="BV29" s="108">
        <f>(Interface!$D$22+(Interface!$D$17-Interface!$D$22)*Berechnung!BV26)*'Verwaltung (ausblenden)'!$C$17</f>
        <v>33.147538204074927</v>
      </c>
      <c r="BW29" s="108">
        <f>(Interface!$D$22+(Interface!$D$17-Interface!$D$22)*Berechnung!BW26)*'Verwaltung (ausblenden)'!$C$17</f>
        <v>33.265509146779834</v>
      </c>
      <c r="BX29" s="108">
        <f>(Interface!$D$22+(Interface!$D$17-Interface!$D$22)*Berechnung!BX26)*'Verwaltung (ausblenden)'!$C$17</f>
        <v>33.38198213360306</v>
      </c>
      <c r="BY29" s="108">
        <f>(Interface!$D$22+(Interface!$D$17-Interface!$D$22)*Berechnung!BY26)*'Verwaltung (ausblenden)'!$C$17</f>
        <v>33.496976185091313</v>
      </c>
      <c r="BZ29" s="108">
        <f>(Interface!$D$22+(Interface!$D$17-Interface!$D$22)*Berechnung!BZ26)*'Verwaltung (ausblenden)'!$C$17</f>
        <v>33.610510080274672</v>
      </c>
      <c r="CA29" s="108">
        <f>(Interface!$D$22+(Interface!$D$17-Interface!$D$22)*Berechnung!CA26)*'Verwaltung (ausblenden)'!$C$17</f>
        <v>33.722602359733344</v>
      </c>
      <c r="CB29" s="108">
        <f>(Interface!$D$22+(Interface!$D$17-Interface!$D$22)*Berechnung!CB26)*'Verwaltung (ausblenden)'!$C$17</f>
        <v>33.833271328625415</v>
      </c>
      <c r="CC29" s="108">
        <f>(Interface!$D$22+(Interface!$D$17-Interface!$D$22)*Berechnung!CC26)*'Verwaltung (ausblenden)'!$C$17</f>
        <v>33.942535059676104</v>
      </c>
      <c r="CD29" s="108">
        <f>(Interface!$D$22+(Interface!$D$17-Interface!$D$22)*Berechnung!CD26)*'Verwaltung (ausblenden)'!$C$17</f>
        <v>34.050411396129221</v>
      </c>
      <c r="CE29" s="108">
        <f>(Interface!$D$22+(Interface!$D$17-Interface!$D$22)*Berechnung!CE26)*'Verwaltung (ausblenden)'!$C$17</f>
        <v>34.15691795466094</v>
      </c>
      <c r="CF29" s="108">
        <f>(Interface!$D$22+(Interface!$D$17-Interface!$D$22)*Berechnung!CF26)*'Verwaltung (ausblenden)'!$C$17</f>
        <v>34.262072128256747</v>
      </c>
      <c r="CG29" s="108">
        <f>(Interface!$D$22+(Interface!$D$17-Interface!$D$22)*Berechnung!CG26)*'Verwaltung (ausblenden)'!$C$17</f>
        <v>34.365891089051765</v>
      </c>
      <c r="CH29" s="108">
        <f>(Interface!$D$22+(Interface!$D$17-Interface!$D$22)*Berechnung!CH26)*'Verwaltung (ausblenden)'!$C$17</f>
        <v>34.468391791135055</v>
      </c>
      <c r="CI29" s="108">
        <f>(Interface!$D$22+(Interface!$D$17-Interface!$D$22)*Berechnung!CI26)*'Verwaltung (ausblenden)'!$C$17</f>
        <v>34.56959097331827</v>
      </c>
      <c r="CJ29" s="108">
        <f>(Interface!$D$22+(Interface!$D$17-Interface!$D$22)*Berechnung!CJ26)*'Verwaltung (ausblenden)'!$C$17</f>
        <v>34.669505161869189</v>
      </c>
      <c r="CK29" s="108">
        <f>(Interface!$D$22+(Interface!$D$17-Interface!$D$22)*Berechnung!CK26)*'Verwaltung (ausblenden)'!$C$17</f>
        <v>34.768150673210528</v>
      </c>
      <c r="CL29" s="108">
        <f>(Interface!$D$22+(Interface!$D$17-Interface!$D$22)*Berechnung!CL26)*'Verwaltung (ausblenden)'!$C$17</f>
        <v>34.865543616584475</v>
      </c>
      <c r="CM29" s="108">
        <f>(Interface!$D$22+(Interface!$D$17-Interface!$D$22)*Berechnung!CM26)*'Verwaltung (ausblenden)'!$C$17</f>
        <v>34.961699896683427</v>
      </c>
      <c r="CN29" s="108">
        <f>(Interface!$D$22+(Interface!$D$17-Interface!$D$22)*Berechnung!CN26)*'Verwaltung (ausblenden)'!$C$17</f>
        <v>35.056635216247258</v>
      </c>
      <c r="CO29" s="108">
        <f>(Interface!$D$22+(Interface!$D$17-Interface!$D$22)*Berechnung!CO26)*'Verwaltung (ausblenden)'!$C$17</f>
        <v>35.150365078627658</v>
      </c>
      <c r="CP29" s="108">
        <f>(Interface!$D$22+(Interface!$D$17-Interface!$D$22)*Berechnung!CP26)*'Verwaltung (ausblenden)'!$C$17</f>
        <v>35.242904790319919</v>
      </c>
      <c r="CQ29" s="108">
        <f>(Interface!$D$22+(Interface!$D$17-Interface!$D$22)*Berechnung!CQ26)*'Verwaltung (ausblenden)'!$C$17</f>
        <v>35.334269463462519</v>
      </c>
      <c r="CR29" s="108">
        <f>(Interface!$D$22+(Interface!$D$17-Interface!$D$22)*Berechnung!CR26)*'Verwaltung (ausblenden)'!$C$17</f>
        <v>35.424474018305034</v>
      </c>
      <c r="CS29" s="108">
        <f>(Interface!$D$22+(Interface!$D$17-Interface!$D$22)*Berechnung!CS26)*'Verwaltung (ausblenden)'!$C$17</f>
        <v>35.51353318564464</v>
      </c>
      <c r="CT29" s="108">
        <f>(Interface!$D$22+(Interface!$D$17-Interface!$D$22)*Berechnung!CT26)*'Verwaltung (ausblenden)'!$C$17</f>
        <v>35.601461509231761</v>
      </c>
      <c r="CU29" s="108">
        <f>(Interface!$D$22+(Interface!$D$17-Interface!$D$22)*Berechnung!CU26)*'Verwaltung (ausblenden)'!$C$17</f>
        <v>35.688273348145081</v>
      </c>
      <c r="CV29" s="108">
        <f>(Interface!$D$22+(Interface!$D$17-Interface!$D$22)*Berechnung!CV26)*'Verwaltung (ausblenden)'!$C$17</f>
        <v>35.773982879136497</v>
      </c>
      <c r="CW29" s="108">
        <f>(Interface!$D$22+(Interface!$D$17-Interface!$D$22)*Berechnung!CW26)*'Verwaltung (ausblenden)'!$C$17</f>
        <v>35.858604098946188</v>
      </c>
      <c r="CX29" s="108">
        <f>(Interface!$D$22+(Interface!$D$17-Interface!$D$22)*Berechnung!CX26)*'Verwaltung (ausblenden)'!$C$17</f>
        <v>35.942150826588389</v>
      </c>
      <c r="CY29" s="108">
        <f>(Interface!$D$22+(Interface!$D$17-Interface!$D$22)*Berechnung!CY26)*'Verwaltung (ausblenden)'!$C$17</f>
        <v>36.02463670560806</v>
      </c>
      <c r="CZ29" s="108">
        <f>(Interface!$D$22+(Interface!$D$17-Interface!$D$22)*Berechnung!CZ26)*'Verwaltung (ausblenden)'!$C$17</f>
        <v>36.106075206308986</v>
      </c>
      <c r="DA29" s="108">
        <f>(Interface!$D$22+(Interface!$D$17-Interface!$D$22)*Berechnung!DA26)*'Verwaltung (ausblenden)'!$C$17</f>
        <v>36.18647962795346</v>
      </c>
      <c r="DB29" s="109"/>
      <c r="DC29" s="107"/>
      <c r="DD29" s="42"/>
      <c r="DE29" s="42"/>
      <c r="DF29" s="42"/>
      <c r="DG29" s="42"/>
      <c r="DH29" s="42"/>
      <c r="DI29" s="42"/>
      <c r="DJ29" s="42"/>
      <c r="DK29" s="42"/>
      <c r="DL29" s="42"/>
      <c r="DM29" s="42"/>
      <c r="DN29" s="42"/>
    </row>
    <row r="30" spans="1:118" x14ac:dyDescent="0.25">
      <c r="B30" s="117"/>
      <c r="C30" s="118"/>
      <c r="D30" s="113"/>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4"/>
      <c r="DD30" s="42"/>
      <c r="DE30" s="42"/>
      <c r="DF30" s="42"/>
      <c r="DG30" s="42"/>
      <c r="DH30" s="42"/>
      <c r="DI30" s="42"/>
      <c r="DJ30" s="42"/>
      <c r="DK30" s="42"/>
      <c r="DL30" s="42"/>
      <c r="DM30" s="42"/>
      <c r="DN30" s="42"/>
    </row>
    <row r="31" spans="1:118" x14ac:dyDescent="0.25">
      <c r="A31" s="36"/>
      <c r="B31" s="104"/>
      <c r="C31" s="104"/>
      <c r="D31" s="105"/>
      <c r="E31" s="120"/>
      <c r="F31" s="120"/>
      <c r="G31" s="100"/>
      <c r="H31" s="102"/>
      <c r="I31" s="102"/>
      <c r="J31" s="102"/>
      <c r="K31" s="102"/>
      <c r="L31" s="102"/>
      <c r="M31" s="102"/>
      <c r="N31" s="102"/>
      <c r="O31" s="102"/>
      <c r="P31" s="102"/>
      <c r="Q31" s="102"/>
      <c r="R31" s="102"/>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c r="CG31" s="95"/>
      <c r="CH31" s="95"/>
      <c r="CI31" s="95"/>
      <c r="CJ31" s="95"/>
      <c r="CK31" s="95"/>
      <c r="CL31" s="95"/>
      <c r="CM31" s="95"/>
      <c r="CN31" s="95"/>
      <c r="CO31" s="95"/>
      <c r="CP31" s="95"/>
      <c r="CQ31" s="95"/>
      <c r="CR31" s="95"/>
      <c r="CS31" s="95"/>
      <c r="CT31" s="95"/>
      <c r="CU31" s="95"/>
      <c r="CV31" s="95"/>
      <c r="CW31" s="95"/>
      <c r="CX31" s="95"/>
      <c r="CY31" s="95"/>
      <c r="CZ31" s="95"/>
      <c r="DA31" s="95"/>
      <c r="DB31" s="95"/>
      <c r="DC31" s="95"/>
    </row>
    <row r="32" spans="1:118" ht="15.75" x14ac:dyDescent="0.25">
      <c r="B32" s="97" t="s">
        <v>9</v>
      </c>
      <c r="C32" s="98"/>
      <c r="D32" s="121"/>
      <c r="E32" s="100"/>
      <c r="F32" s="100"/>
      <c r="G32" s="101"/>
      <c r="H32" s="102"/>
      <c r="I32" s="102"/>
      <c r="J32" s="102"/>
      <c r="K32" s="102"/>
      <c r="L32" s="102"/>
      <c r="M32" s="102"/>
      <c r="N32" s="102"/>
      <c r="O32" s="102"/>
      <c r="P32" s="102"/>
      <c r="Q32" s="102"/>
      <c r="R32" s="102"/>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95"/>
      <c r="CX32" s="95"/>
      <c r="CY32" s="95"/>
      <c r="CZ32" s="95"/>
      <c r="DA32" s="95"/>
      <c r="DB32" s="95"/>
      <c r="DC32" s="95"/>
    </row>
    <row r="33" spans="2:107" x14ac:dyDescent="0.25">
      <c r="B33" s="110"/>
      <c r="C33" s="106"/>
      <c r="D33" s="105"/>
      <c r="E33" s="104"/>
      <c r="F33" s="104"/>
      <c r="G33" s="107"/>
      <c r="H33" s="102"/>
      <c r="I33" s="102"/>
      <c r="J33" s="102"/>
      <c r="K33" s="102"/>
      <c r="L33" s="102"/>
      <c r="M33" s="102"/>
      <c r="N33" s="102"/>
      <c r="O33" s="102"/>
      <c r="P33" s="102"/>
      <c r="Q33" s="102"/>
      <c r="R33" s="102"/>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row>
    <row r="34" spans="2:107" ht="18" x14ac:dyDescent="0.35">
      <c r="B34" s="103" t="s">
        <v>11</v>
      </c>
      <c r="C34" s="104" t="s">
        <v>72</v>
      </c>
      <c r="D34" s="105" t="s">
        <v>4</v>
      </c>
      <c r="E34" s="108">
        <f>MIN(E28:DA28)</f>
        <v>52.903833102805905</v>
      </c>
      <c r="F34" s="106"/>
      <c r="G34" s="107"/>
      <c r="H34" s="102"/>
      <c r="I34" s="102"/>
      <c r="J34" s="102"/>
      <c r="K34" s="102"/>
      <c r="L34" s="102"/>
      <c r="M34" s="102"/>
      <c r="N34" s="102"/>
      <c r="O34" s="102"/>
      <c r="P34" s="102"/>
      <c r="Q34" s="102"/>
      <c r="R34" s="102"/>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row>
    <row r="35" spans="2:107" ht="18" x14ac:dyDescent="0.35">
      <c r="B35" s="103" t="s">
        <v>12</v>
      </c>
      <c r="C35" s="104" t="s">
        <v>73</v>
      </c>
      <c r="D35" s="105" t="s">
        <v>4</v>
      </c>
      <c r="E35" s="108">
        <f>MAX(E29:DA29)</f>
        <v>36.18647962795346</v>
      </c>
      <c r="F35" s="106"/>
      <c r="G35" s="107"/>
      <c r="H35" s="102"/>
      <c r="I35" s="102"/>
      <c r="J35" s="102"/>
      <c r="K35" s="102"/>
      <c r="L35" s="102"/>
      <c r="M35" s="102"/>
      <c r="N35" s="102"/>
      <c r="O35" s="102"/>
      <c r="P35" s="102"/>
      <c r="Q35" s="102"/>
      <c r="R35" s="102"/>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row>
    <row r="36" spans="2:107" x14ac:dyDescent="0.25">
      <c r="B36" s="103"/>
      <c r="C36" s="104"/>
      <c r="D36" s="105"/>
      <c r="E36" s="104"/>
      <c r="F36" s="106"/>
      <c r="G36" s="107"/>
      <c r="H36" s="102"/>
      <c r="I36" s="102"/>
      <c r="J36" s="102"/>
      <c r="K36" s="102"/>
      <c r="L36" s="102"/>
      <c r="M36" s="102"/>
      <c r="N36" s="102"/>
      <c r="O36" s="102"/>
      <c r="P36" s="102"/>
      <c r="Q36" s="102"/>
      <c r="R36" s="102"/>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row>
    <row r="37" spans="2:107" x14ac:dyDescent="0.25">
      <c r="B37" s="103" t="s">
        <v>2</v>
      </c>
      <c r="C37" s="104"/>
      <c r="D37" s="105" t="s">
        <v>37</v>
      </c>
      <c r="E37" s="108">
        <f>ABS((E28-Berechnung!E34)*Berechnung!E11)</f>
        <v>13548.083448597048</v>
      </c>
      <c r="F37" s="122"/>
      <c r="G37" s="107"/>
      <c r="H37" s="102"/>
      <c r="I37" s="102"/>
      <c r="J37" s="102"/>
      <c r="K37" s="102"/>
      <c r="L37" s="102"/>
      <c r="M37" s="102"/>
      <c r="N37" s="102"/>
      <c r="O37" s="102"/>
      <c r="P37" s="102"/>
      <c r="Q37" s="102"/>
      <c r="R37" s="102"/>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row>
    <row r="38" spans="2:107" x14ac:dyDescent="0.25">
      <c r="B38" s="103"/>
      <c r="C38" s="104"/>
      <c r="D38" s="105" t="s">
        <v>8</v>
      </c>
      <c r="E38" s="108">
        <f>E37/1000</f>
        <v>13.548083448597048</v>
      </c>
      <c r="F38" s="106"/>
      <c r="G38" s="107"/>
      <c r="H38" s="102"/>
      <c r="I38" s="102"/>
      <c r="J38" s="102"/>
      <c r="K38" s="102"/>
      <c r="L38" s="102"/>
      <c r="M38" s="102"/>
      <c r="N38" s="102"/>
      <c r="O38" s="102"/>
      <c r="P38" s="102"/>
      <c r="Q38" s="102"/>
      <c r="R38" s="102"/>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row>
    <row r="39" spans="2:107" x14ac:dyDescent="0.25">
      <c r="B39" s="103"/>
      <c r="C39" s="104"/>
      <c r="D39" s="105" t="s">
        <v>119</v>
      </c>
      <c r="E39" s="108">
        <f>E37/1000000</f>
        <v>1.3548083448597047E-2</v>
      </c>
      <c r="F39" s="106"/>
      <c r="G39" s="107"/>
      <c r="H39" s="102"/>
      <c r="I39" s="102"/>
      <c r="J39" s="102"/>
      <c r="K39" s="102"/>
      <c r="L39" s="102"/>
      <c r="M39" s="102"/>
      <c r="N39" s="102"/>
      <c r="O39" s="102"/>
      <c r="P39" s="102"/>
      <c r="Q39" s="102"/>
      <c r="R39" s="102"/>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row>
    <row r="40" spans="2:107" x14ac:dyDescent="0.25">
      <c r="B40" s="111"/>
      <c r="C40" s="112"/>
      <c r="D40" s="113"/>
      <c r="E40" s="112"/>
      <c r="F40" s="112"/>
      <c r="G40" s="114"/>
      <c r="H40" s="102"/>
      <c r="I40" s="102"/>
      <c r="J40" s="102"/>
      <c r="K40" s="102"/>
      <c r="L40" s="102"/>
      <c r="M40" s="102"/>
      <c r="N40" s="102"/>
      <c r="O40" s="102"/>
      <c r="P40" s="102"/>
      <c r="Q40" s="102"/>
      <c r="R40" s="102"/>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5"/>
      <c r="CY40" s="95"/>
      <c r="CZ40" s="95"/>
      <c r="DA40" s="95"/>
      <c r="DB40" s="95"/>
      <c r="DC40" s="95"/>
    </row>
    <row r="41" spans="2:107" x14ac:dyDescent="0.25">
      <c r="B41" s="95"/>
      <c r="C41" s="95"/>
      <c r="D41" s="96"/>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c r="DC41" s="95"/>
    </row>
    <row r="42" spans="2:107" ht="15.75" x14ac:dyDescent="0.25">
      <c r="B42" s="97" t="s">
        <v>140</v>
      </c>
      <c r="C42" s="98"/>
      <c r="D42" s="121"/>
      <c r="E42" s="100"/>
      <c r="F42" s="100"/>
      <c r="G42" s="101"/>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row>
    <row r="43" spans="2:107" x14ac:dyDescent="0.25">
      <c r="B43" s="110"/>
      <c r="C43" s="106"/>
      <c r="D43" s="105"/>
      <c r="E43" s="104"/>
      <c r="F43" s="104"/>
      <c r="G43" s="107"/>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row>
    <row r="44" spans="2:107" x14ac:dyDescent="0.25">
      <c r="B44" s="103" t="s">
        <v>146</v>
      </c>
      <c r="C44" s="123" t="s">
        <v>148</v>
      </c>
      <c r="D44" s="105" t="s">
        <v>139</v>
      </c>
      <c r="E44" s="108">
        <f>IF('Verwaltung (ausblenden)'!$D$10=TRUE,Interface!D17-Interface!D22,IF('Verwaltung (ausblenden)'!$D$11=TRUE,Interface!D17-Interface!J8,0))</f>
        <v>60</v>
      </c>
      <c r="F44" s="104"/>
      <c r="G44" s="107"/>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row>
    <row r="45" spans="2:107" x14ac:dyDescent="0.25">
      <c r="B45" s="103" t="s">
        <v>147</v>
      </c>
      <c r="C45" s="123" t="s">
        <v>149</v>
      </c>
      <c r="D45" s="105" t="s">
        <v>139</v>
      </c>
      <c r="E45" s="108">
        <f>IF('Verwaltung (ausblenden)'!$D$10=TRUE,Interface!J7-Interface!J8,IF('Verwaltung (ausblenden)'!$D$11=TRUE,ABS(Interface!J7-Interface!D22),0))</f>
        <v>16.717353474852445</v>
      </c>
      <c r="F45" s="104"/>
      <c r="G45" s="107"/>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row>
    <row r="46" spans="2:107" x14ac:dyDescent="0.25">
      <c r="B46" s="110"/>
      <c r="C46" s="104"/>
      <c r="D46" s="105"/>
      <c r="E46" s="104"/>
      <c r="F46" s="104"/>
      <c r="G46" s="107"/>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row>
    <row r="47" spans="2:107" ht="18" x14ac:dyDescent="0.35">
      <c r="B47" s="103" t="s">
        <v>138</v>
      </c>
      <c r="C47" s="104" t="s">
        <v>151</v>
      </c>
      <c r="D47" s="105" t="s">
        <v>139</v>
      </c>
      <c r="E47" s="108">
        <f>IF(E44-E45=0,(E44+E45)/2,(E44-E45)/LN(E44/E45))</f>
        <v>33.870208621492615</v>
      </c>
      <c r="F47" s="106"/>
      <c r="G47" s="107"/>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row>
    <row r="48" spans="2:107" x14ac:dyDescent="0.25">
      <c r="B48" s="103"/>
      <c r="C48" s="104"/>
      <c r="D48" s="105"/>
      <c r="E48" s="104"/>
      <c r="F48" s="106"/>
      <c r="G48" s="107"/>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row>
    <row r="49" spans="2:107" ht="18" x14ac:dyDescent="0.35">
      <c r="B49" s="103" t="s">
        <v>134</v>
      </c>
      <c r="C49" s="104" t="s">
        <v>144</v>
      </c>
      <c r="D49" s="105" t="s">
        <v>35</v>
      </c>
      <c r="E49" s="108">
        <f>IF('Verwaltung (ausblenden)'!$D$10=TRUE,(1-EXP(-$E$14*(1+$E$17)))/(1+$E$17),IF('Verwaltung (ausblenden)'!$D$11=TRUE,(1-EXP(-$E$14*(1-$E$17)))/(1-$E$17*EXP(-$E$14*(1-$E$17))),0))</f>
        <v>0.45160278161990153</v>
      </c>
      <c r="F49" s="106"/>
      <c r="G49" s="107"/>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row>
    <row r="50" spans="2:107" ht="18" x14ac:dyDescent="0.35">
      <c r="B50" s="103" t="s">
        <v>135</v>
      </c>
      <c r="C50" s="104" t="s">
        <v>145</v>
      </c>
      <c r="D50" s="105" t="s">
        <v>35</v>
      </c>
      <c r="E50" s="108">
        <f>IF('Verwaltung (ausblenden)'!$D$10=TRUE,(1-EXP(-$E$15*(1+$E$18)))/(1+$E$18),IF('Verwaltung (ausblenden)'!$D$11=TRUE,(1-EXP(-$E$15*(1-$E$18)))/(1-$E$18*EXP(-$E$15*(1-$E$18))),0))</f>
        <v>0.26977466046589105</v>
      </c>
      <c r="F50" s="106"/>
      <c r="G50" s="107"/>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row>
    <row r="51" spans="2:107" x14ac:dyDescent="0.25">
      <c r="B51" s="111"/>
      <c r="C51" s="118"/>
      <c r="D51" s="113"/>
      <c r="E51" s="112"/>
      <c r="F51" s="112"/>
      <c r="G51" s="114"/>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row>
    <row r="52" spans="2:107" x14ac:dyDescent="0.25">
      <c r="B52" s="95"/>
      <c r="C52" s="95"/>
      <c r="D52" s="96"/>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row>
  </sheetData>
  <sheetProtection algorithmName="SHA-512" hashValue="HMfQwp9AnH8hKMFYr28HUW39pek8kK8O4jXF1px2OacW9C4usIOyinox1q1vHONIwMxJXnUDofzVrKgDCgyUWQ==" saltValue="O20RQ4WlP3ou9WHU9KdYDA==" spinCount="100000" sheet="1" objects="1" scenarios="1" selectLockedCells="1" selectUnlockedCells="1"/>
  <mergeCells count="1">
    <mergeCell ref="B7:D7"/>
  </mergeCells>
  <hyperlinks>
    <hyperlink ref="B7" r:id="rId1"/>
  </hyperlinks>
  <pageMargins left="0.70866141732283472" right="0.70866141732283472" top="0.78740157480314965" bottom="0.78740157480314965" header="0.31496062992125984" footer="0.31496062992125984"/>
  <pageSetup paperSize="9" scale="63" orientation="landscape" r:id="rId2"/>
  <headerFooter>
    <oddHeader>&amp;R&amp;G</oddHeader>
    <oddFooter>&amp;R&amp;F -- &amp;D &amp;T</oddFooter>
  </headerFooter>
  <colBreaks count="1" manualBreakCount="1">
    <brk id="10" min="1" max="35" man="1"/>
  </colBreaks>
  <ignoredErrors>
    <ignoredError sqref="E11" unlocked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Q26"/>
  <sheetViews>
    <sheetView zoomScaleNormal="100" workbookViewId="0"/>
  </sheetViews>
  <sheetFormatPr baseColWidth="10" defaultRowHeight="15" x14ac:dyDescent="0.25"/>
  <cols>
    <col min="1" max="1" width="11.42578125" style="5"/>
    <col min="2" max="2" width="45.42578125" style="5" customWidth="1"/>
    <col min="3" max="4" width="11.42578125" style="5" customWidth="1"/>
    <col min="5" max="5" width="80.140625" style="5" customWidth="1"/>
    <col min="6" max="16384" width="11.42578125" style="5"/>
  </cols>
  <sheetData>
    <row r="2" spans="1:17" s="30" customFormat="1" ht="42" x14ac:dyDescent="0.25">
      <c r="A2" s="29"/>
      <c r="B2" s="15" t="s">
        <v>156</v>
      </c>
      <c r="C2" s="29"/>
      <c r="D2" s="29"/>
      <c r="E2" s="29"/>
      <c r="F2" s="29"/>
      <c r="G2" s="29"/>
      <c r="H2" s="29"/>
      <c r="I2" s="29"/>
    </row>
    <row r="4" spans="1:17" ht="26.25" x14ac:dyDescent="0.4">
      <c r="B4" s="16" t="s">
        <v>120</v>
      </c>
      <c r="E4" s="29"/>
      <c r="F4" s="29"/>
      <c r="G4" s="29"/>
      <c r="H4" s="29"/>
      <c r="J4" s="59"/>
    </row>
    <row r="6" spans="1:17" s="13" customFormat="1" ht="15.75" x14ac:dyDescent="0.25">
      <c r="B6" s="43" t="s">
        <v>48</v>
      </c>
      <c r="C6" s="44"/>
      <c r="D6" s="45"/>
      <c r="E6" s="45"/>
      <c r="F6" s="46"/>
      <c r="G6" s="42"/>
      <c r="H6" s="42"/>
      <c r="I6" s="42"/>
      <c r="J6" s="42"/>
      <c r="K6" s="42"/>
      <c r="L6" s="42"/>
      <c r="M6" s="42"/>
      <c r="N6" s="42"/>
      <c r="O6" s="42"/>
      <c r="P6" s="42"/>
      <c r="Q6" s="42"/>
    </row>
    <row r="7" spans="1:17" s="13" customFormat="1" ht="15.75" x14ac:dyDescent="0.25">
      <c r="B7" s="60"/>
      <c r="C7" s="48"/>
      <c r="D7" s="49"/>
      <c r="E7" s="49"/>
      <c r="F7" s="50"/>
      <c r="G7" s="42"/>
      <c r="H7" s="42"/>
      <c r="I7" s="42"/>
      <c r="J7" s="42"/>
      <c r="K7" s="42"/>
      <c r="L7" s="42"/>
      <c r="M7" s="42"/>
      <c r="N7" s="42"/>
      <c r="O7" s="42"/>
      <c r="P7" s="42"/>
      <c r="Q7" s="42"/>
    </row>
    <row r="8" spans="1:17" s="13" customFormat="1" x14ac:dyDescent="0.25">
      <c r="B8" s="62" t="s">
        <v>59</v>
      </c>
      <c r="C8" s="48"/>
      <c r="D8" s="49"/>
      <c r="E8" s="49"/>
      <c r="F8" s="50"/>
      <c r="G8" s="42"/>
      <c r="H8" s="42"/>
      <c r="I8" s="42"/>
      <c r="J8" s="42"/>
      <c r="K8" s="42"/>
      <c r="L8" s="42"/>
      <c r="M8" s="42"/>
      <c r="N8" s="42"/>
      <c r="O8" s="42"/>
      <c r="P8" s="42"/>
      <c r="Q8" s="42"/>
    </row>
    <row r="9" spans="1:17" s="13" customFormat="1" x14ac:dyDescent="0.25">
      <c r="B9" s="47"/>
      <c r="C9" s="48"/>
      <c r="D9" s="49"/>
      <c r="E9" s="49"/>
      <c r="F9" s="50"/>
      <c r="G9" s="42"/>
      <c r="H9" s="42"/>
      <c r="I9" s="42"/>
      <c r="J9" s="42"/>
      <c r="K9" s="42"/>
      <c r="L9" s="42"/>
      <c r="M9" s="42"/>
      <c r="N9" s="42"/>
      <c r="O9" s="42"/>
      <c r="P9" s="42"/>
      <c r="Q9" s="42"/>
    </row>
    <row r="10" spans="1:17" s="13" customFormat="1" x14ac:dyDescent="0.25">
      <c r="B10" s="47" t="s">
        <v>60</v>
      </c>
      <c r="C10" s="56" t="s">
        <v>6</v>
      </c>
      <c r="D10" s="17" t="b">
        <f>IF('Verwaltung (ausblenden)'!D12=2,FALSE,TRUE)</f>
        <v>1</v>
      </c>
      <c r="E10" s="61" t="s">
        <v>83</v>
      </c>
      <c r="F10" s="50"/>
      <c r="G10" s="42"/>
      <c r="H10" s="42"/>
      <c r="I10" s="42"/>
      <c r="J10" s="42"/>
      <c r="K10" s="42"/>
      <c r="L10" s="42"/>
      <c r="M10" s="42"/>
      <c r="N10" s="42"/>
      <c r="O10" s="42"/>
      <c r="P10" s="42"/>
      <c r="Q10" s="42"/>
    </row>
    <row r="11" spans="1:17" s="13" customFormat="1" x14ac:dyDescent="0.25">
      <c r="B11" s="47" t="s">
        <v>61</v>
      </c>
      <c r="C11" s="56" t="s">
        <v>7</v>
      </c>
      <c r="D11" s="17" t="b">
        <f>IF('Verwaltung (ausblenden)'!D12=1,FALSE,TRUE)</f>
        <v>0</v>
      </c>
      <c r="E11" s="61" t="s">
        <v>76</v>
      </c>
      <c r="F11" s="50"/>
      <c r="G11" s="42"/>
      <c r="H11" s="42"/>
      <c r="I11" s="42"/>
      <c r="J11" s="42"/>
      <c r="K11" s="42"/>
      <c r="L11" s="42"/>
      <c r="M11" s="42"/>
      <c r="N11" s="42"/>
      <c r="O11" s="42"/>
      <c r="P11" s="42"/>
      <c r="Q11" s="42"/>
    </row>
    <row r="12" spans="1:17" s="13" customFormat="1" x14ac:dyDescent="0.25">
      <c r="B12" s="47" t="s">
        <v>62</v>
      </c>
      <c r="C12" s="48"/>
      <c r="D12" s="56">
        <v>1</v>
      </c>
      <c r="E12" s="61" t="s">
        <v>79</v>
      </c>
      <c r="F12" s="50"/>
      <c r="G12" s="42"/>
      <c r="H12" s="42"/>
      <c r="I12" s="42"/>
      <c r="J12" s="42"/>
      <c r="K12" s="42"/>
      <c r="L12" s="42"/>
      <c r="M12" s="42"/>
      <c r="N12" s="42"/>
      <c r="O12" s="42"/>
      <c r="P12" s="42"/>
      <c r="Q12" s="42"/>
    </row>
    <row r="13" spans="1:17" s="13" customFormat="1" x14ac:dyDescent="0.25">
      <c r="B13" s="54"/>
      <c r="C13" s="55"/>
      <c r="D13" s="55"/>
      <c r="E13" s="55"/>
      <c r="F13" s="53"/>
      <c r="G13" s="42"/>
      <c r="H13" s="42"/>
      <c r="I13" s="42"/>
      <c r="J13" s="42"/>
      <c r="K13" s="42"/>
      <c r="L13" s="42"/>
      <c r="M13" s="42"/>
      <c r="N13" s="42"/>
      <c r="O13" s="42"/>
      <c r="P13" s="42"/>
      <c r="Q13" s="42"/>
    </row>
    <row r="15" spans="1:17" s="13" customFormat="1" ht="15.75" x14ac:dyDescent="0.25">
      <c r="B15" s="43" t="s">
        <v>52</v>
      </c>
      <c r="C15" s="44"/>
      <c r="D15" s="45"/>
      <c r="E15" s="45"/>
      <c r="F15" s="46"/>
      <c r="G15" s="42"/>
      <c r="H15" s="42"/>
      <c r="I15" s="42"/>
      <c r="J15" s="42"/>
      <c r="K15" s="42"/>
      <c r="L15" s="42"/>
      <c r="M15" s="42"/>
      <c r="N15" s="42"/>
      <c r="O15" s="42"/>
      <c r="P15" s="42"/>
      <c r="Q15" s="42"/>
    </row>
    <row r="16" spans="1:17" s="13" customFormat="1" ht="15.75" customHeight="1" x14ac:dyDescent="0.25">
      <c r="B16" s="60"/>
      <c r="C16" s="48"/>
      <c r="D16" s="49"/>
      <c r="E16" s="49"/>
      <c r="F16" s="50"/>
      <c r="G16" s="42"/>
      <c r="H16" s="42"/>
      <c r="I16" s="42"/>
      <c r="J16" s="42"/>
      <c r="K16" s="42"/>
      <c r="L16" s="42"/>
      <c r="M16" s="42"/>
      <c r="N16" s="42"/>
      <c r="O16" s="42"/>
      <c r="P16" s="42"/>
      <c r="Q16" s="42"/>
    </row>
    <row r="17" spans="2:17" s="13" customFormat="1" ht="15" customHeight="1" x14ac:dyDescent="0.25">
      <c r="B17" s="83" t="s">
        <v>80</v>
      </c>
      <c r="C17" s="56">
        <f>PRODUCT('Verwaltung (ausblenden)'!D21:D22)</f>
        <v>1</v>
      </c>
      <c r="D17" s="49"/>
      <c r="E17" s="84" t="s">
        <v>81</v>
      </c>
      <c r="F17" s="50"/>
      <c r="G17" s="42"/>
      <c r="H17" s="42"/>
      <c r="I17" s="42"/>
      <c r="J17" s="42"/>
      <c r="K17" s="42"/>
      <c r="L17" s="42"/>
      <c r="M17" s="42"/>
      <c r="N17" s="42"/>
      <c r="O17" s="42"/>
      <c r="P17" s="42"/>
      <c r="Q17" s="42"/>
    </row>
    <row r="18" spans="2:17" s="13" customFormat="1" x14ac:dyDescent="0.25">
      <c r="B18" s="83"/>
      <c r="C18" s="48"/>
      <c r="D18" s="49"/>
      <c r="E18" s="84"/>
      <c r="F18" s="50"/>
      <c r="G18" s="42"/>
      <c r="H18" s="42"/>
      <c r="I18" s="42"/>
      <c r="J18" s="42"/>
      <c r="K18" s="42"/>
      <c r="L18" s="42"/>
      <c r="M18" s="42"/>
      <c r="N18" s="42"/>
      <c r="O18" s="42"/>
      <c r="P18" s="42"/>
      <c r="Q18" s="42"/>
    </row>
    <row r="19" spans="2:17" s="13" customFormat="1" x14ac:dyDescent="0.25">
      <c r="B19" s="65"/>
      <c r="C19" s="48"/>
      <c r="D19" s="49"/>
      <c r="E19" s="66"/>
      <c r="F19" s="50"/>
      <c r="G19" s="42"/>
      <c r="H19" s="42"/>
      <c r="I19" s="42"/>
      <c r="J19" s="42"/>
      <c r="K19" s="42"/>
      <c r="L19" s="42"/>
      <c r="M19" s="42"/>
      <c r="N19" s="42"/>
      <c r="O19" s="42"/>
      <c r="P19" s="42"/>
      <c r="Q19" s="42"/>
    </row>
    <row r="20" spans="2:17" s="13" customFormat="1" x14ac:dyDescent="0.25">
      <c r="B20" s="65" t="s">
        <v>98</v>
      </c>
      <c r="C20" s="38" t="s">
        <v>53</v>
      </c>
      <c r="D20" s="38" t="s">
        <v>22</v>
      </c>
      <c r="E20" s="38" t="s">
        <v>21</v>
      </c>
      <c r="F20" s="50"/>
      <c r="G20" s="42"/>
      <c r="H20" s="42"/>
      <c r="I20" s="42"/>
      <c r="J20" s="42"/>
      <c r="K20" s="42"/>
      <c r="L20" s="42"/>
      <c r="M20" s="42"/>
      <c r="N20" s="42"/>
      <c r="O20" s="42"/>
      <c r="P20" s="42"/>
      <c r="Q20" s="42"/>
    </row>
    <row r="21" spans="2:17" s="13" customFormat="1" x14ac:dyDescent="0.25">
      <c r="B21" s="65"/>
      <c r="C21" s="56">
        <v>1</v>
      </c>
      <c r="D21" s="56">
        <f>IF(Interface!D17&lt;=Interface!D22,0,1)</f>
        <v>1</v>
      </c>
      <c r="E21" s="72" t="s">
        <v>23</v>
      </c>
      <c r="F21" s="50"/>
      <c r="G21" s="42"/>
      <c r="H21" s="42"/>
      <c r="I21" s="42"/>
      <c r="J21" s="42"/>
      <c r="K21" s="42"/>
      <c r="L21" s="42"/>
      <c r="M21" s="42"/>
      <c r="N21" s="42"/>
      <c r="O21" s="42"/>
      <c r="P21" s="42"/>
      <c r="Q21" s="42"/>
    </row>
    <row r="22" spans="2:17" s="13" customFormat="1" x14ac:dyDescent="0.25">
      <c r="B22" s="65"/>
      <c r="C22" s="56"/>
      <c r="D22" s="56"/>
      <c r="E22" s="72"/>
      <c r="F22" s="50"/>
      <c r="G22" s="42"/>
      <c r="H22" s="42"/>
      <c r="I22" s="42"/>
      <c r="J22" s="42"/>
      <c r="K22" s="42"/>
      <c r="L22" s="42"/>
      <c r="M22" s="42"/>
      <c r="N22" s="42"/>
      <c r="O22" s="42"/>
      <c r="P22" s="42"/>
      <c r="Q22" s="42"/>
    </row>
    <row r="23" spans="2:17" s="13" customFormat="1" x14ac:dyDescent="0.25">
      <c r="B23" s="65"/>
      <c r="C23" s="56"/>
      <c r="D23" s="56"/>
      <c r="E23" s="72"/>
      <c r="F23" s="50"/>
      <c r="G23" s="42"/>
      <c r="H23" s="42"/>
      <c r="I23" s="42"/>
      <c r="J23" s="42"/>
      <c r="K23" s="42"/>
      <c r="L23" s="42"/>
      <c r="M23" s="42"/>
      <c r="N23" s="42"/>
      <c r="O23" s="42"/>
      <c r="P23" s="42"/>
      <c r="Q23" s="42"/>
    </row>
    <row r="24" spans="2:17" s="13" customFormat="1" x14ac:dyDescent="0.25">
      <c r="B24" s="68"/>
      <c r="C24" s="56"/>
      <c r="D24" s="56"/>
      <c r="E24" s="72"/>
      <c r="F24" s="50"/>
      <c r="G24" s="42"/>
      <c r="H24" s="42"/>
      <c r="I24" s="42"/>
      <c r="J24" s="42"/>
      <c r="K24" s="42"/>
      <c r="L24" s="42"/>
      <c r="M24" s="42"/>
      <c r="N24" s="42"/>
      <c r="O24" s="42"/>
      <c r="P24" s="42"/>
      <c r="Q24" s="42"/>
    </row>
    <row r="25" spans="2:17" s="13" customFormat="1" x14ac:dyDescent="0.25">
      <c r="B25" s="65"/>
      <c r="C25" s="56"/>
      <c r="D25" s="56"/>
      <c r="E25" s="72"/>
      <c r="F25" s="50"/>
      <c r="G25" s="42"/>
      <c r="H25" s="42"/>
      <c r="I25" s="42"/>
      <c r="J25" s="42"/>
      <c r="K25" s="42"/>
      <c r="L25" s="42"/>
      <c r="M25" s="42"/>
      <c r="N25" s="42"/>
      <c r="O25" s="42"/>
      <c r="P25" s="42"/>
      <c r="Q25" s="42"/>
    </row>
    <row r="26" spans="2:17" s="13" customFormat="1" x14ac:dyDescent="0.25">
      <c r="B26" s="54"/>
      <c r="C26" s="51"/>
      <c r="D26" s="52"/>
      <c r="E26" s="52"/>
      <c r="F26" s="53"/>
      <c r="G26" s="42"/>
      <c r="H26" s="42"/>
      <c r="I26" s="42"/>
      <c r="J26" s="42"/>
      <c r="K26" s="42"/>
      <c r="L26" s="42"/>
      <c r="M26" s="42"/>
      <c r="N26" s="42"/>
      <c r="O26" s="42"/>
      <c r="P26" s="42"/>
      <c r="Q26" s="42"/>
    </row>
  </sheetData>
  <mergeCells count="2">
    <mergeCell ref="B17:B18"/>
    <mergeCell ref="E17:E18"/>
  </mergeCells>
  <pageMargins left="0.70866141732283472" right="0.70866141732283472" top="0.78740157480314965" bottom="0.78740157480314965" header="0.31496062992125984" footer="0.31496062992125984"/>
  <pageSetup paperSize="9" scale="76" orientation="landscape" r:id="rId1"/>
  <headerFooter>
    <oddHeader>&amp;R&amp;G</oddHeader>
    <oddFooter>&amp;R&amp;F -- &amp;D &amp;T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44"/>
  <sheetViews>
    <sheetView zoomScaleNormal="100" workbookViewId="0"/>
  </sheetViews>
  <sheetFormatPr baseColWidth="10" defaultRowHeight="15" x14ac:dyDescent="0.25"/>
  <cols>
    <col min="1" max="1" width="15.42578125" style="5" customWidth="1"/>
    <col min="2" max="2" width="100.42578125" style="5" customWidth="1"/>
    <col min="3" max="16384" width="11.42578125" style="5"/>
  </cols>
  <sheetData>
    <row r="1" spans="2:2" ht="24.75" customHeight="1" x14ac:dyDescent="0.25"/>
    <row r="2" spans="2:2" ht="26.25" x14ac:dyDescent="0.4">
      <c r="B2" s="16" t="s">
        <v>13</v>
      </c>
    </row>
    <row r="4" spans="2:2" ht="15.75" x14ac:dyDescent="0.25">
      <c r="B4" s="18" t="s">
        <v>160</v>
      </c>
    </row>
    <row r="5" spans="2:2" x14ac:dyDescent="0.25">
      <c r="B5" s="14"/>
    </row>
    <row r="6" spans="2:2" ht="15" customHeight="1" x14ac:dyDescent="0.25">
      <c r="B6" s="22" t="s">
        <v>99</v>
      </c>
    </row>
    <row r="7" spans="2:2" ht="15" customHeight="1" x14ac:dyDescent="0.25">
      <c r="B7" s="22"/>
    </row>
    <row r="8" spans="2:2" ht="45" customHeight="1" x14ac:dyDescent="0.25">
      <c r="B8" s="33" t="s">
        <v>100</v>
      </c>
    </row>
    <row r="9" spans="2:2" x14ac:dyDescent="0.25">
      <c r="B9" s="33"/>
    </row>
    <row r="10" spans="2:2" ht="30" customHeight="1" x14ac:dyDescent="0.25">
      <c r="B10" s="33" t="s">
        <v>121</v>
      </c>
    </row>
    <row r="11" spans="2:2" ht="15" customHeight="1" x14ac:dyDescent="0.25">
      <c r="B11" s="33"/>
    </row>
    <row r="12" spans="2:2" x14ac:dyDescent="0.25">
      <c r="B12" s="74" t="s">
        <v>101</v>
      </c>
    </row>
    <row r="13" spans="2:2" x14ac:dyDescent="0.25">
      <c r="B13" s="74"/>
    </row>
    <row r="14" spans="2:2" ht="45" x14ac:dyDescent="0.25">
      <c r="B14" s="33" t="s">
        <v>122</v>
      </c>
    </row>
    <row r="15" spans="2:2" x14ac:dyDescent="0.25">
      <c r="B15" s="33"/>
    </row>
    <row r="16" spans="2:2" ht="30" x14ac:dyDescent="0.25">
      <c r="B16" s="33" t="s">
        <v>102</v>
      </c>
    </row>
    <row r="17" spans="2:2" x14ac:dyDescent="0.25">
      <c r="B17" s="33"/>
    </row>
    <row r="18" spans="2:2" x14ac:dyDescent="0.25">
      <c r="B18" s="74" t="s">
        <v>103</v>
      </c>
    </row>
    <row r="19" spans="2:2" x14ac:dyDescent="0.25">
      <c r="B19" s="75"/>
    </row>
    <row r="20" spans="2:2" ht="15.75" x14ac:dyDescent="0.25">
      <c r="B20" s="22" t="s">
        <v>24</v>
      </c>
    </row>
    <row r="21" spans="2:2" x14ac:dyDescent="0.25">
      <c r="B21" s="75"/>
    </row>
    <row r="22" spans="2:2" ht="60" x14ac:dyDescent="0.25">
      <c r="B22" s="33" t="s">
        <v>104</v>
      </c>
    </row>
    <row r="23" spans="2:2" x14ac:dyDescent="0.25">
      <c r="B23" s="75"/>
    </row>
    <row r="24" spans="2:2" ht="15.75" x14ac:dyDescent="0.25">
      <c r="B24" s="22" t="s">
        <v>105</v>
      </c>
    </row>
    <row r="25" spans="2:2" x14ac:dyDescent="0.25">
      <c r="B25" s="74"/>
    </row>
    <row r="26" spans="2:2" ht="30" x14ac:dyDescent="0.25">
      <c r="B26" s="33" t="s">
        <v>106</v>
      </c>
    </row>
    <row r="27" spans="2:2" x14ac:dyDescent="0.25">
      <c r="B27" s="74"/>
    </row>
    <row r="28" spans="2:2" ht="15.75" x14ac:dyDescent="0.25">
      <c r="B28" s="22" t="s">
        <v>25</v>
      </c>
    </row>
    <row r="29" spans="2:2" x14ac:dyDescent="0.25">
      <c r="B29" s="75"/>
    </row>
    <row r="30" spans="2:2" ht="45" customHeight="1" x14ac:dyDescent="0.25">
      <c r="B30" s="33" t="s">
        <v>107</v>
      </c>
    </row>
    <row r="31" spans="2:2" ht="15" customHeight="1" x14ac:dyDescent="0.25">
      <c r="B31" s="33"/>
    </row>
    <row r="32" spans="2:2" ht="15.75" x14ac:dyDescent="0.25">
      <c r="B32" s="22" t="s">
        <v>108</v>
      </c>
    </row>
    <row r="33" spans="2:2" x14ac:dyDescent="0.25">
      <c r="B33" s="33"/>
    </row>
    <row r="34" spans="2:2" ht="30" x14ac:dyDescent="0.25">
      <c r="B34" s="33" t="s">
        <v>109</v>
      </c>
    </row>
    <row r="35" spans="2:2" x14ac:dyDescent="0.25">
      <c r="B35" s="75"/>
    </row>
    <row r="36" spans="2:2" ht="15.75" x14ac:dyDescent="0.25">
      <c r="B36" s="22" t="s">
        <v>14</v>
      </c>
    </row>
    <row r="37" spans="2:2" x14ac:dyDescent="0.25">
      <c r="B37" s="75"/>
    </row>
    <row r="38" spans="2:2" x14ac:dyDescent="0.25">
      <c r="B38" s="7" t="s">
        <v>15</v>
      </c>
    </row>
    <row r="39" spans="2:2" x14ac:dyDescent="0.25">
      <c r="B39" s="7" t="s">
        <v>16</v>
      </c>
    </row>
    <row r="40" spans="2:2" x14ac:dyDescent="0.25">
      <c r="B40" s="7" t="s">
        <v>17</v>
      </c>
    </row>
    <row r="41" spans="2:2" x14ac:dyDescent="0.25">
      <c r="B41" s="7" t="s">
        <v>18</v>
      </c>
    </row>
    <row r="42" spans="2:2" x14ac:dyDescent="0.25">
      <c r="B42" s="19"/>
    </row>
    <row r="43" spans="2:2" x14ac:dyDescent="0.25">
      <c r="B43" s="20" t="s">
        <v>19</v>
      </c>
    </row>
    <row r="44" spans="2:2" x14ac:dyDescent="0.25">
      <c r="B44" s="20" t="s">
        <v>20</v>
      </c>
    </row>
  </sheetData>
  <sheetProtection algorithmName="SHA-512" hashValue="UYKmJFl+7VhL87RrIpnFYHeF/LHSwlK5Z5fuen+yUzxPnMWuU+fpxH8W+osKT5mYaR4u2SVNF77wVGsAi3IQXQ==" saltValue="Bv9qod+6nI1WWKbypCVBxg==" spinCount="100000" sheet="1" objects="1" scenarios="1" selectLockedCells="1" selectUnlockedCells="1"/>
  <hyperlinks>
    <hyperlink ref="B44" r:id="rId1"/>
    <hyperlink ref="B43" r:id="rId2"/>
  </hyperlinks>
  <pageMargins left="0.70866141732283472" right="0.70866141732283472" top="0.78740157480314965" bottom="0.78740157480314965" header="0.31496062992125984" footer="0.31496062992125984"/>
  <pageSetup paperSize="9" scale="86" orientation="portrait" r:id="rId3"/>
  <headerFooter>
    <oddHeader>&amp;R&amp;G</oddHeader>
    <oddFooter>&amp;R&amp;F -- &amp;D &amp;T</oddFooter>
  </headerFooter>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Interface</vt:lpstr>
      <vt:lpstr>Anleitung</vt:lpstr>
      <vt:lpstr>Wissen</vt:lpstr>
      <vt:lpstr>Berechnung</vt:lpstr>
      <vt:lpstr>Verwaltung (ausblenden)</vt:lpstr>
      <vt:lpstr>Impressum</vt:lpstr>
      <vt:lpstr>Anleitung!Druckbereich</vt:lpstr>
      <vt:lpstr>Berechnung!Druckbereich</vt:lpstr>
      <vt:lpstr>Impressum!Druckbereich</vt:lpstr>
      <vt:lpstr>Interface!Druckbereich</vt:lpstr>
      <vt:lpstr>'Verwaltung (ausblenden)'!Druckbereich</vt:lpstr>
      <vt:lpstr>Wissen!Druckbereich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Moeske</dc:creator>
  <cp:lastModifiedBy>Anna Moeske</cp:lastModifiedBy>
  <cp:lastPrinted>2016-12-22T11:53:26Z</cp:lastPrinted>
  <dcterms:created xsi:type="dcterms:W3CDTF">2015-03-23T14:30:49Z</dcterms:created>
  <dcterms:modified xsi:type="dcterms:W3CDTF">2017-08-08T10:47:53Z</dcterms:modified>
</cp:coreProperties>
</file>